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dOffice-Mascot\Corporate\Statutory accounts 2022\Appendix 4E\Investor Presentation\"/>
    </mc:Choice>
  </mc:AlternateContent>
  <xr:revisionPtr revIDLastSave="0" documentId="13_ncr:1_{F5A5FFCA-20E2-4E29-957C-B6F8888011C9}" xr6:coauthVersionLast="47" xr6:coauthVersionMax="47" xr10:uidLastSave="{00000000-0000-0000-0000-000000000000}"/>
  <workbookProtection workbookAlgorithmName="SHA-512" workbookHashValue="BWWMGirjOM5VPpHwR40NF/ROdZS1fd2UjZAPFGT3hF2mTXQV8pepb2DNWorZWtRRH/iENCYrAtOW4Iwj+b9R6A==" workbookSaltValue="ZRnKKhN82moz1WVySiw4Sw==" workbookSpinCount="100000" lockStructure="1"/>
  <bookViews>
    <workbookView xWindow="28680" yWindow="-120" windowWidth="29040" windowHeight="15990" tabRatio="705" activeTab="7" xr2:uid="{00000000-000D-0000-FFFF-FFFF00000000}"/>
  </bookViews>
  <sheets>
    <sheet name="Group" sheetId="12" r:id="rId1"/>
    <sheet name="North America Metal" sheetId="4" r:id="rId2"/>
    <sheet name="ANZ Metal" sheetId="3" r:id="rId3"/>
    <sheet name="UK Metal" sheetId="5" r:id="rId4"/>
    <sheet name="Global Trade" sheetId="6" r:id="rId5"/>
    <sheet name="Sims Lifecycle Services" sheetId="7" r:id="rId6"/>
    <sheet name="Corporate &amp; Unallocated" sheetId="8" r:id="rId7"/>
    <sheet name="Investment in SAR" sheetId="10" r:id="rId8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G19" i="4"/>
  <c r="G19" i="3"/>
  <c r="G6" i="12"/>
  <c r="C5" i="5"/>
  <c r="D5" i="5"/>
  <c r="E5" i="5"/>
  <c r="F5" i="5"/>
  <c r="G5" i="5"/>
  <c r="B5" i="5"/>
  <c r="C5" i="3"/>
  <c r="D5" i="3"/>
  <c r="E5" i="3"/>
  <c r="F5" i="3"/>
  <c r="G5" i="3"/>
  <c r="B5" i="3"/>
  <c r="C5" i="4"/>
  <c r="D5" i="4"/>
  <c r="E5" i="4"/>
  <c r="F5" i="4"/>
  <c r="G5" i="4"/>
  <c r="B5" i="4"/>
  <c r="N15" i="12"/>
  <c r="N13" i="12"/>
  <c r="N14" i="12" s="1"/>
  <c r="N19" i="5"/>
  <c r="N18" i="5"/>
  <c r="N19" i="3"/>
  <c r="N18" i="3"/>
  <c r="N18" i="4"/>
  <c r="N19" i="4"/>
  <c r="F14" i="12"/>
  <c r="M19" i="5"/>
  <c r="M18" i="5"/>
  <c r="M19" i="3"/>
  <c r="M18" i="3"/>
  <c r="M19" i="4"/>
  <c r="M18" i="4"/>
  <c r="E15" i="12" l="1"/>
  <c r="E19" i="5"/>
  <c r="E18" i="5"/>
  <c r="E19" i="3"/>
  <c r="E18" i="3"/>
  <c r="E19" i="4"/>
  <c r="E18" i="4"/>
  <c r="E13" i="12"/>
  <c r="E12" i="12"/>
  <c r="K11" i="8" l="1"/>
  <c r="K17" i="4"/>
  <c r="D19" i="5" l="1"/>
  <c r="D18" i="5"/>
  <c r="D19" i="3"/>
  <c r="D18" i="3"/>
  <c r="D19" i="4"/>
  <c r="D18" i="4"/>
</calcChain>
</file>

<file path=xl/sharedStrings.xml><?xml version="1.0" encoding="utf-8"?>
<sst xmlns="http://schemas.openxmlformats.org/spreadsheetml/2006/main" count="221" uniqueCount="48">
  <si>
    <t>Statutory EBITDA</t>
  </si>
  <si>
    <t>Underlying EBITDA</t>
  </si>
  <si>
    <t>Depreciation</t>
  </si>
  <si>
    <t>Amortisation</t>
  </si>
  <si>
    <t>Statutory EBIT</t>
  </si>
  <si>
    <t>Underlying EBIT</t>
  </si>
  <si>
    <t xml:space="preserve">Assets </t>
  </si>
  <si>
    <t xml:space="preserve">Sales Revenue </t>
  </si>
  <si>
    <t xml:space="preserve">Employees </t>
  </si>
  <si>
    <t>A$ million</t>
  </si>
  <si>
    <t>FY17</t>
  </si>
  <si>
    <t>FY18</t>
  </si>
  <si>
    <t>1H17</t>
  </si>
  <si>
    <t>1H18</t>
  </si>
  <si>
    <t>1H19</t>
  </si>
  <si>
    <t>Corporate &amp; Unallocated</t>
  </si>
  <si>
    <t>Investment in SAR</t>
  </si>
  <si>
    <t>Intake Volumes (000's tonnes)</t>
  </si>
  <si>
    <t>Proprietary Sales Volumes (000's  tonnes)</t>
  </si>
  <si>
    <t>Brokerage Sales Volumes (000's  tonnes)</t>
  </si>
  <si>
    <t>Total Sales Volumes (000's  tonnes)</t>
  </si>
  <si>
    <t>Underlying EBIT / tonne (A$/t)</t>
  </si>
  <si>
    <t>Underlying EBIT Margin (%)</t>
  </si>
  <si>
    <r>
      <t>Intake Volumes (000's tonnes)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</si>
  <si>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Sales Volumes (000's  tonnes)</t>
    </r>
    <r>
      <rPr>
        <vertAlign val="superscript"/>
        <sz val="11"/>
        <color theme="1"/>
        <rFont val="Calibri"/>
        <family val="2"/>
        <scheme val="minor"/>
      </rPr>
      <t>1</t>
    </r>
  </si>
  <si>
    <t>Sales Volumes (000's  tonnes)</t>
  </si>
  <si>
    <t xml:space="preserve">1. FY18 employee count excludes Morley and Barnsley employees. </t>
  </si>
  <si>
    <r>
      <t>Employees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</si>
  <si>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 xml:space="preserve">1. FY18 employee count excludes Sims Pacific Metals employees. </t>
  </si>
  <si>
    <t>Group</t>
  </si>
  <si>
    <t>Global Trade</t>
  </si>
  <si>
    <t>FY19</t>
  </si>
  <si>
    <t>1H20</t>
  </si>
  <si>
    <t>Sims Lifecycle Services</t>
  </si>
  <si>
    <t>Employees</t>
  </si>
  <si>
    <t>FY20</t>
  </si>
  <si>
    <t>1H21</t>
  </si>
  <si>
    <t>North America Metal</t>
  </si>
  <si>
    <t>Australia &amp; New Zealand Metal</t>
  </si>
  <si>
    <t>UK Metal</t>
  </si>
  <si>
    <t>FY21</t>
  </si>
  <si>
    <t>1. Volumes represent total proprietary volumes recorded for SA Recycling, LLC and includes the portion sold through Sims Group Global Trade Corporation.</t>
  </si>
  <si>
    <r>
      <t>Underlying EBITDA</t>
    </r>
    <r>
      <rPr>
        <vertAlign val="superscript"/>
        <sz val="11"/>
        <color theme="1"/>
        <rFont val="Calibri"/>
        <family val="2"/>
        <scheme val="minor"/>
      </rPr>
      <t>1</t>
    </r>
  </si>
  <si>
    <t>1H22</t>
  </si>
  <si>
    <t>-</t>
  </si>
  <si>
    <t>FY22</t>
  </si>
  <si>
    <t>Trading Margin (%)</t>
  </si>
  <si>
    <t>Trading Margin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</si>
</sst>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165" fontId="0" fillId="0" borderId="0" xfId="1" applyNumberFormat="1" applyFont="1" applyProtection="1"/>
    <xf numFmtId="0" fontId="0" fillId="0" borderId="0" xfId="0" applyBorder="1" applyProtection="1"/>
    <xf numFmtId="165" fontId="0" fillId="0" borderId="0" xfId="1" applyNumberFormat="1" applyFont="1" applyBorder="1" applyProtection="1"/>
    <xf numFmtId="0" fontId="0" fillId="0" borderId="1" xfId="0" applyBorder="1" applyProtection="1"/>
    <xf numFmtId="165" fontId="0" fillId="0" borderId="1" xfId="1" applyNumberFormat="1" applyFont="1" applyBorder="1" applyProtection="1"/>
    <xf numFmtId="167" fontId="0" fillId="0" borderId="0" xfId="1" applyNumberFormat="1" applyFont="1" applyProtection="1"/>
    <xf numFmtId="0" fontId="0" fillId="0" borderId="0" xfId="0" applyAlignment="1" applyProtection="1">
      <alignment horizontal="left" indent="1"/>
    </xf>
    <xf numFmtId="167" fontId="0" fillId="0" borderId="0" xfId="1" applyNumberFormat="1" applyFont="1" applyBorder="1" applyProtection="1"/>
    <xf numFmtId="0" fontId="0" fillId="0" borderId="0" xfId="0" applyFill="1" applyBorder="1" applyProtection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0" borderId="1" xfId="1" applyNumberFormat="1" applyFont="1" applyBorder="1" applyProtection="1"/>
    <xf numFmtId="164" fontId="0" fillId="0" borderId="0" xfId="1" applyFont="1" applyProtection="1"/>
    <xf numFmtId="166" fontId="0" fillId="0" borderId="0" xfId="2" applyNumberFormat="1" applyFont="1" applyProtection="1"/>
    <xf numFmtId="164" fontId="0" fillId="0" borderId="0" xfId="0" applyNumberFormat="1" applyProtection="1">
      <protection locked="0"/>
    </xf>
    <xf numFmtId="166" fontId="0" fillId="0" borderId="0" xfId="2" applyNumberFormat="1" applyFont="1" applyProtection="1">
      <protection locked="0"/>
    </xf>
    <xf numFmtId="168" fontId="0" fillId="0" borderId="0" xfId="0" applyNumberFormat="1" applyProtection="1">
      <protection locked="0"/>
    </xf>
    <xf numFmtId="168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Border="1" applyProtection="1"/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7" fontId="0" fillId="0" borderId="0" xfId="1" applyNumberFormat="1" applyFont="1" applyProtection="1">
      <protection locked="0"/>
    </xf>
    <xf numFmtId="167" fontId="0" fillId="0" borderId="0" xfId="1" applyNumberFormat="1" applyFon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164" fontId="0" fillId="0" borderId="0" xfId="1" applyNumberFormat="1" applyFont="1" applyProtection="1"/>
    <xf numFmtId="165" fontId="0" fillId="0" borderId="0" xfId="1" applyNumberFormat="1" applyFont="1" applyAlignment="1" applyProtection="1">
      <alignment horizontal="center"/>
    </xf>
    <xf numFmtId="167" fontId="0" fillId="0" borderId="0" xfId="1" applyNumberFormat="1" applyFont="1" applyFill="1" applyProtection="1">
      <protection locked="0"/>
    </xf>
    <xf numFmtId="165" fontId="0" fillId="0" borderId="0" xfId="1" applyNumberFormat="1" applyFont="1" applyFill="1" applyProtection="1">
      <protection locked="0"/>
    </xf>
    <xf numFmtId="0" fontId="4" fillId="0" borderId="0" xfId="0" applyFont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G15" sqref="G15"/>
    </sheetView>
  </sheetViews>
  <sheetFormatPr defaultColWidth="9.140625" defaultRowHeight="15" x14ac:dyDescent="0.25"/>
  <cols>
    <col min="1" max="1" width="39.7109375" style="15" bestFit="1" customWidth="1"/>
    <col min="2" max="6" width="9.140625" style="15"/>
    <col min="7" max="7" width="10.5703125" style="15" bestFit="1" customWidth="1"/>
    <col min="8" max="8" width="4.42578125" style="15" customWidth="1"/>
    <col min="9" max="16384" width="9.140625" style="15"/>
  </cols>
  <sheetData>
    <row r="1" spans="1:25" ht="17.25" x14ac:dyDescent="0.3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5079.3999999999996</v>
      </c>
      <c r="C3" s="6">
        <v>6448</v>
      </c>
      <c r="D3" s="6">
        <v>6640</v>
      </c>
      <c r="E3" s="6">
        <v>4908.5</v>
      </c>
      <c r="F3" s="6">
        <v>5916.3</v>
      </c>
      <c r="G3" s="35">
        <v>9264.4</v>
      </c>
      <c r="H3" s="6"/>
      <c r="I3" s="6">
        <v>2384.6999999999998</v>
      </c>
      <c r="J3" s="6">
        <v>2977</v>
      </c>
      <c r="K3" s="6">
        <v>3334.1</v>
      </c>
      <c r="L3" s="6">
        <v>2709.6</v>
      </c>
      <c r="M3" s="6">
        <v>2452</v>
      </c>
      <c r="N3" s="35">
        <v>4265</v>
      </c>
      <c r="O3" s="22"/>
      <c r="P3" s="31"/>
      <c r="Q3" s="31"/>
      <c r="R3" s="31"/>
      <c r="S3" s="31"/>
      <c r="U3" s="22"/>
      <c r="V3" s="22"/>
      <c r="W3" s="22"/>
      <c r="X3" s="22"/>
      <c r="Y3" s="22"/>
    </row>
    <row r="4" spans="1:25" x14ac:dyDescent="0.25">
      <c r="A4" s="2" t="s">
        <v>0</v>
      </c>
      <c r="B4" s="6">
        <v>313.5</v>
      </c>
      <c r="C4" s="6">
        <v>395.8</v>
      </c>
      <c r="D4" s="6">
        <v>358.1</v>
      </c>
      <c r="E4" s="6">
        <v>35.700000000000003</v>
      </c>
      <c r="F4" s="6">
        <v>507.3</v>
      </c>
      <c r="G4" s="35">
        <v>976.4</v>
      </c>
      <c r="H4" s="6"/>
      <c r="I4" s="6">
        <v>153.30000000000001</v>
      </c>
      <c r="J4" s="6">
        <v>178.6</v>
      </c>
      <c r="K4" s="6">
        <v>173.1</v>
      </c>
      <c r="L4" s="6">
        <v>30.5</v>
      </c>
      <c r="M4" s="6">
        <v>177.1</v>
      </c>
      <c r="N4" s="35">
        <v>442</v>
      </c>
      <c r="O4" s="22"/>
      <c r="P4" s="31"/>
      <c r="Q4" s="31"/>
      <c r="R4" s="31"/>
      <c r="S4" s="31"/>
      <c r="U4" s="22"/>
      <c r="V4" s="22"/>
      <c r="W4" s="22"/>
      <c r="X4" s="22"/>
      <c r="Y4" s="22"/>
    </row>
    <row r="5" spans="1:25" x14ac:dyDescent="0.25">
      <c r="A5" s="2" t="s">
        <v>1</v>
      </c>
      <c r="B5" s="6">
        <v>292.39999999999998</v>
      </c>
      <c r="C5" s="6">
        <v>392.3</v>
      </c>
      <c r="D5" s="6">
        <v>363.4</v>
      </c>
      <c r="E5" s="6">
        <v>144.9</v>
      </c>
      <c r="F5" s="6">
        <v>579.9</v>
      </c>
      <c r="G5" s="35">
        <v>958.9</v>
      </c>
      <c r="H5" s="6"/>
      <c r="I5" s="6">
        <v>130.19999999999999</v>
      </c>
      <c r="J5" s="6">
        <v>181.2</v>
      </c>
      <c r="K5" s="6">
        <v>173.8</v>
      </c>
      <c r="L5" s="6">
        <v>74.900000000000006</v>
      </c>
      <c r="M5" s="6">
        <v>155</v>
      </c>
      <c r="N5" s="35">
        <v>462.3</v>
      </c>
      <c r="O5" s="22"/>
      <c r="P5" s="31"/>
      <c r="Q5" s="31"/>
      <c r="R5" s="31"/>
      <c r="S5" s="31"/>
      <c r="U5" s="22"/>
      <c r="V5" s="22"/>
      <c r="W5" s="22"/>
      <c r="X5" s="22"/>
      <c r="Y5" s="22"/>
    </row>
    <row r="6" spans="1:25" x14ac:dyDescent="0.25">
      <c r="A6" s="2" t="s">
        <v>2</v>
      </c>
      <c r="B6" s="6">
        <v>103</v>
      </c>
      <c r="C6" s="6">
        <v>108.8</v>
      </c>
      <c r="D6" s="6">
        <v>122.3</v>
      </c>
      <c r="E6" s="6">
        <v>198</v>
      </c>
      <c r="F6" s="6">
        <v>192.9</v>
      </c>
      <c r="G6" s="35">
        <f>122.7+77.6</f>
        <v>200.3</v>
      </c>
      <c r="H6" s="6"/>
      <c r="I6" s="6">
        <v>51.2</v>
      </c>
      <c r="J6" s="6">
        <v>52.2</v>
      </c>
      <c r="K6" s="6">
        <v>59.6</v>
      </c>
      <c r="L6" s="6">
        <v>95.7</v>
      </c>
      <c r="M6" s="6">
        <v>98.5</v>
      </c>
      <c r="N6" s="35">
        <v>100.1</v>
      </c>
      <c r="O6" s="22"/>
      <c r="P6" s="31"/>
      <c r="Q6" s="31"/>
      <c r="R6" s="31"/>
      <c r="S6" s="31"/>
      <c r="U6" s="22"/>
      <c r="V6" s="22"/>
      <c r="W6" s="22"/>
      <c r="X6" s="22"/>
      <c r="Y6" s="22"/>
    </row>
    <row r="7" spans="1:25" x14ac:dyDescent="0.25">
      <c r="A7" s="2" t="s">
        <v>3</v>
      </c>
      <c r="B7" s="6">
        <v>9.3000000000000007</v>
      </c>
      <c r="C7" s="6">
        <v>8.4</v>
      </c>
      <c r="D7" s="6">
        <v>10.8</v>
      </c>
      <c r="E7" s="6">
        <v>4.8</v>
      </c>
      <c r="F7" s="6">
        <v>0.4</v>
      </c>
      <c r="G7" s="35">
        <v>2.5</v>
      </c>
      <c r="H7" s="6"/>
      <c r="I7" s="6">
        <v>4.7</v>
      </c>
      <c r="J7" s="6">
        <v>4</v>
      </c>
      <c r="K7" s="6">
        <v>4.5999999999999996</v>
      </c>
      <c r="L7" s="6">
        <v>2.4</v>
      </c>
      <c r="M7" s="6">
        <v>0.1</v>
      </c>
      <c r="N7" s="35">
        <v>0.5</v>
      </c>
      <c r="O7" s="22"/>
      <c r="P7" s="31"/>
      <c r="Q7" s="31"/>
      <c r="R7" s="31"/>
      <c r="S7" s="31"/>
      <c r="U7" s="22"/>
      <c r="V7" s="22"/>
      <c r="W7" s="22"/>
      <c r="X7" s="22"/>
      <c r="Y7" s="22"/>
    </row>
    <row r="8" spans="1:25" x14ac:dyDescent="0.25">
      <c r="A8" s="7" t="s">
        <v>4</v>
      </c>
      <c r="B8" s="8">
        <v>201.2</v>
      </c>
      <c r="C8" s="8">
        <v>278.60000000000002</v>
      </c>
      <c r="D8" s="8">
        <v>225</v>
      </c>
      <c r="E8" s="8">
        <v>-239.1</v>
      </c>
      <c r="F8" s="8">
        <v>314</v>
      </c>
      <c r="G8" s="35">
        <v>773.6</v>
      </c>
      <c r="H8" s="8"/>
      <c r="I8" s="8">
        <v>97.4</v>
      </c>
      <c r="J8" s="8">
        <v>122.4</v>
      </c>
      <c r="K8" s="8">
        <v>108.9</v>
      </c>
      <c r="L8" s="8">
        <v>-95.2</v>
      </c>
      <c r="M8" s="8">
        <v>78.5</v>
      </c>
      <c r="N8" s="36">
        <v>341.4</v>
      </c>
      <c r="O8" s="22"/>
      <c r="P8" s="31"/>
      <c r="Q8" s="31"/>
      <c r="R8" s="31"/>
      <c r="S8" s="31"/>
      <c r="U8" s="22"/>
      <c r="V8" s="22"/>
      <c r="W8" s="22"/>
      <c r="X8" s="22"/>
      <c r="Y8" s="22"/>
    </row>
    <row r="9" spans="1:25" x14ac:dyDescent="0.25">
      <c r="A9" s="9" t="s">
        <v>5</v>
      </c>
      <c r="B9" s="10">
        <v>180.1</v>
      </c>
      <c r="C9" s="10">
        <v>275.10000000000002</v>
      </c>
      <c r="D9" s="10">
        <v>230.3</v>
      </c>
      <c r="E9" s="10">
        <v>-57.9</v>
      </c>
      <c r="F9" s="10">
        <v>386.6</v>
      </c>
      <c r="G9" s="37">
        <v>756.1</v>
      </c>
      <c r="H9" s="10"/>
      <c r="I9" s="10">
        <v>74.3</v>
      </c>
      <c r="J9" s="10">
        <v>125</v>
      </c>
      <c r="K9" s="10">
        <v>109.6</v>
      </c>
      <c r="L9" s="10">
        <v>-23.2</v>
      </c>
      <c r="M9" s="10">
        <v>56.4</v>
      </c>
      <c r="N9" s="37">
        <v>361.7</v>
      </c>
      <c r="O9" s="22"/>
      <c r="P9" s="31"/>
      <c r="Q9" s="31"/>
      <c r="R9" s="31"/>
      <c r="S9" s="31"/>
      <c r="U9" s="22"/>
      <c r="V9" s="22"/>
      <c r="W9" s="22"/>
      <c r="X9" s="22"/>
      <c r="Y9" s="22"/>
    </row>
    <row r="10" spans="1:25" x14ac:dyDescent="0.25">
      <c r="A10" s="2" t="s">
        <v>6</v>
      </c>
      <c r="B10" s="6">
        <v>2743</v>
      </c>
      <c r="C10" s="6">
        <v>3201.8</v>
      </c>
      <c r="D10" s="6">
        <v>3185.4</v>
      </c>
      <c r="E10" s="6">
        <v>3206.1</v>
      </c>
      <c r="F10" s="6">
        <v>3747.8</v>
      </c>
      <c r="G10" s="35">
        <v>4439.5</v>
      </c>
      <c r="H10" s="6"/>
      <c r="I10" s="6">
        <v>2656.1</v>
      </c>
      <c r="J10" s="6">
        <v>2820.2</v>
      </c>
      <c r="K10" s="6">
        <v>3128.8</v>
      </c>
      <c r="L10" s="6">
        <v>3342.1</v>
      </c>
      <c r="M10" s="6">
        <v>3148.1</v>
      </c>
      <c r="N10" s="35">
        <v>3817.3</v>
      </c>
      <c r="O10" s="22"/>
      <c r="P10" s="31"/>
      <c r="Q10" s="31"/>
      <c r="R10" s="31"/>
      <c r="S10" s="31"/>
      <c r="U10" s="22"/>
      <c r="V10" s="22"/>
      <c r="W10" s="22"/>
      <c r="X10" s="22"/>
      <c r="Y10" s="22"/>
    </row>
    <row r="11" spans="1:25" x14ac:dyDescent="0.25">
      <c r="A11" s="2" t="s">
        <v>17</v>
      </c>
      <c r="B11" s="11">
        <v>8526</v>
      </c>
      <c r="C11" s="11">
        <v>9967</v>
      </c>
      <c r="D11" s="11">
        <v>9682</v>
      </c>
      <c r="E11" s="11">
        <v>8334</v>
      </c>
      <c r="F11" s="11">
        <v>8742</v>
      </c>
      <c r="G11" s="35">
        <v>9874</v>
      </c>
      <c r="H11" s="11"/>
      <c r="I11" s="11">
        <v>4125</v>
      </c>
      <c r="J11" s="11">
        <v>4893</v>
      </c>
      <c r="K11" s="11">
        <v>4982</v>
      </c>
      <c r="L11" s="11">
        <v>4440</v>
      </c>
      <c r="M11" s="11">
        <v>4110</v>
      </c>
      <c r="N11" s="38">
        <v>4642</v>
      </c>
      <c r="O11" s="22"/>
      <c r="P11" s="31"/>
      <c r="Q11" s="31"/>
      <c r="R11" s="31"/>
      <c r="S11" s="31"/>
      <c r="U11" s="22"/>
      <c r="V11" s="22"/>
      <c r="W11" s="22"/>
      <c r="X11" s="22"/>
      <c r="Y11" s="22"/>
    </row>
    <row r="12" spans="1:25" x14ac:dyDescent="0.25">
      <c r="A12" s="12" t="s">
        <v>18</v>
      </c>
      <c r="B12" s="11">
        <v>7463</v>
      </c>
      <c r="C12" s="11">
        <v>8141</v>
      </c>
      <c r="D12" s="11">
        <v>8252</v>
      </c>
      <c r="E12" s="11">
        <f>4042+1428+1221</f>
        <v>6691</v>
      </c>
      <c r="F12" s="11">
        <v>7225</v>
      </c>
      <c r="G12" s="35">
        <v>8106</v>
      </c>
      <c r="H12" s="11"/>
      <c r="I12" s="11">
        <v>3732</v>
      </c>
      <c r="J12" s="11">
        <v>3975</v>
      </c>
      <c r="K12" s="11">
        <v>4184</v>
      </c>
      <c r="L12" s="11">
        <v>3743</v>
      </c>
      <c r="M12" s="11">
        <v>3664</v>
      </c>
      <c r="N12" s="38">
        <v>3941</v>
      </c>
      <c r="O12" s="22"/>
      <c r="P12" s="31"/>
      <c r="Q12" s="31"/>
      <c r="R12" s="31"/>
      <c r="S12" s="31"/>
      <c r="U12" s="22"/>
      <c r="V12" s="22"/>
      <c r="W12" s="22"/>
      <c r="X12" s="22"/>
      <c r="Y12" s="22"/>
    </row>
    <row r="13" spans="1:25" x14ac:dyDescent="0.25">
      <c r="A13" s="12" t="s">
        <v>19</v>
      </c>
      <c r="B13" s="11">
        <v>1237</v>
      </c>
      <c r="C13" s="11">
        <v>1715</v>
      </c>
      <c r="D13" s="11">
        <v>1551</v>
      </c>
      <c r="E13" s="11">
        <f>1301+162</f>
        <v>1463</v>
      </c>
      <c r="F13" s="11">
        <v>1368</v>
      </c>
      <c r="G13" s="44">
        <v>1601</v>
      </c>
      <c r="H13" s="11"/>
      <c r="I13" s="11">
        <v>628</v>
      </c>
      <c r="J13" s="11">
        <v>786</v>
      </c>
      <c r="K13" s="11">
        <v>767</v>
      </c>
      <c r="L13" s="11">
        <v>731</v>
      </c>
      <c r="M13" s="11">
        <v>646</v>
      </c>
      <c r="N13" s="38">
        <f>675+69</f>
        <v>744</v>
      </c>
      <c r="O13" s="22"/>
      <c r="P13" s="31"/>
      <c r="Q13" s="31"/>
      <c r="R13" s="31"/>
      <c r="S13" s="31"/>
      <c r="U13" s="22"/>
      <c r="V13" s="22"/>
      <c r="W13" s="22"/>
      <c r="X13" s="22"/>
      <c r="Y13" s="22"/>
    </row>
    <row r="14" spans="1:25" x14ac:dyDescent="0.25">
      <c r="A14" s="7" t="s">
        <v>20</v>
      </c>
      <c r="B14" s="11">
        <v>8700</v>
      </c>
      <c r="C14" s="11">
        <v>9856</v>
      </c>
      <c r="D14" s="11">
        <v>9803</v>
      </c>
      <c r="E14" s="11">
        <v>8154</v>
      </c>
      <c r="F14" s="11">
        <f>+F12+F13</f>
        <v>8593</v>
      </c>
      <c r="G14" s="35">
        <v>9707</v>
      </c>
      <c r="H14" s="11"/>
      <c r="I14" s="11">
        <v>4360</v>
      </c>
      <c r="J14" s="11">
        <v>4761</v>
      </c>
      <c r="K14" s="11">
        <v>4951</v>
      </c>
      <c r="L14" s="11">
        <v>4474</v>
      </c>
      <c r="M14" s="11">
        <v>4310</v>
      </c>
      <c r="N14" s="38">
        <f>N12+N13</f>
        <v>4685</v>
      </c>
      <c r="O14" s="22"/>
      <c r="P14" s="31"/>
      <c r="Q14" s="31"/>
      <c r="R14" s="31"/>
      <c r="S14" s="31"/>
      <c r="U14" s="22"/>
      <c r="V14" s="22"/>
      <c r="W14" s="22"/>
      <c r="X14" s="22"/>
      <c r="Y14" s="22"/>
    </row>
    <row r="15" spans="1:25" x14ac:dyDescent="0.25">
      <c r="A15" s="7" t="s">
        <v>34</v>
      </c>
      <c r="B15" s="13">
        <v>4561</v>
      </c>
      <c r="C15" s="13">
        <v>4752</v>
      </c>
      <c r="D15" s="13">
        <v>4995</v>
      </c>
      <c r="E15" s="13">
        <f>'North America Metal'!E17+'ANZ Metal'!E17+'UK Metal'!E17+'Global Trade'!E13+'Sims Lifecycle Services'!E11+'Corporate &amp; Unallocated'!E11</f>
        <v>4075</v>
      </c>
      <c r="F15" s="13">
        <v>3881</v>
      </c>
      <c r="G15" s="43">
        <v>4071</v>
      </c>
      <c r="H15" s="13"/>
      <c r="I15" s="13">
        <v>4539</v>
      </c>
      <c r="J15" s="13">
        <v>4762</v>
      </c>
      <c r="K15" s="13">
        <v>5100</v>
      </c>
      <c r="L15" s="13">
        <v>4519</v>
      </c>
      <c r="M15" s="13">
        <v>3862</v>
      </c>
      <c r="N15" s="39">
        <f>'North America Metal'!N17+'ANZ Metal'!N17+'UK Metal'!N17+'Global Trade'!N13+'Sims Lifecycle Services'!N11+'Corporate &amp; Unallocated'!N11</f>
        <v>4017</v>
      </c>
      <c r="O15" s="22"/>
      <c r="P15" s="31"/>
      <c r="Q15" s="31"/>
      <c r="R15" s="31"/>
      <c r="S15" s="31"/>
      <c r="U15" s="22"/>
      <c r="V15" s="22"/>
      <c r="W15" s="22"/>
      <c r="X15" s="22"/>
      <c r="Y15" s="22"/>
    </row>
    <row r="16" spans="1:25" x14ac:dyDescent="0.25">
      <c r="A16" s="3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4" x14ac:dyDescent="0.25">
      <c r="A17" s="17"/>
      <c r="B17" s="18"/>
      <c r="C17" s="18"/>
      <c r="D17" s="18"/>
      <c r="E17" s="18"/>
      <c r="H17" s="18"/>
      <c r="I17" s="18"/>
      <c r="J17" s="18"/>
      <c r="K17" s="18"/>
      <c r="L17" s="18"/>
    </row>
    <row r="18" spans="1:14" x14ac:dyDescent="0.25">
      <c r="A18" s="17"/>
      <c r="B18" s="18"/>
      <c r="C18" s="18"/>
      <c r="D18" s="18"/>
      <c r="E18" s="18"/>
      <c r="H18" s="18"/>
      <c r="I18" s="18"/>
      <c r="J18" s="18"/>
      <c r="K18" s="18"/>
      <c r="L18" s="18"/>
      <c r="M18" s="18"/>
      <c r="N18" s="18"/>
    </row>
    <row r="19" spans="1:14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4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sheetProtection algorithmName="SHA-512" hashValue="LutB64U997OEELhjflk5dBf19B5+Rp1sXuHUVfl4ll/IiAvBaLfgYQrwYwT7kqZl9GXYt6wKffFU9mYlvi5K7A==" saltValue="r3XQ6KauZCRrPWx6jhKqB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G18" sqref="G18"/>
    </sheetView>
  </sheetViews>
  <sheetFormatPr defaultColWidth="9.140625" defaultRowHeight="15" x14ac:dyDescent="0.25"/>
  <cols>
    <col min="1" max="1" width="39.7109375" style="15" bestFit="1" customWidth="1"/>
    <col min="2" max="6" width="9.140625" style="15"/>
    <col min="7" max="7" width="9.5703125" style="15" bestFit="1" customWidth="1"/>
    <col min="8" max="8" width="4.42578125" style="15" customWidth="1"/>
    <col min="9" max="16384" width="9.140625" style="15"/>
  </cols>
  <sheetData>
    <row r="1" spans="1:25" ht="17.25" x14ac:dyDescent="0.3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1984</v>
      </c>
      <c r="C3" s="6">
        <v>2607.1</v>
      </c>
      <c r="D3" s="6">
        <v>2725.6</v>
      </c>
      <c r="E3" s="6">
        <v>2061.6999999999998</v>
      </c>
      <c r="F3" s="6">
        <v>2669.9</v>
      </c>
      <c r="G3" s="6">
        <v>4453.3999999999996</v>
      </c>
      <c r="H3" s="6"/>
      <c r="I3" s="6">
        <v>913.5</v>
      </c>
      <c r="J3" s="6">
        <v>1177.4000000000001</v>
      </c>
      <c r="K3" s="6">
        <v>1401</v>
      </c>
      <c r="L3" s="6">
        <v>1133</v>
      </c>
      <c r="M3" s="6">
        <v>1067</v>
      </c>
      <c r="N3" s="35">
        <v>1997.2</v>
      </c>
      <c r="P3" s="30"/>
      <c r="Q3" s="30"/>
      <c r="R3" s="30"/>
      <c r="S3" s="30"/>
      <c r="U3" s="24"/>
      <c r="V3" s="24"/>
      <c r="W3" s="24"/>
      <c r="X3" s="24"/>
      <c r="Y3" s="24"/>
    </row>
    <row r="4" spans="1:25" x14ac:dyDescent="0.25">
      <c r="A4" s="2" t="s">
        <v>47</v>
      </c>
      <c r="B4" s="6">
        <v>472.1</v>
      </c>
      <c r="C4" s="6">
        <v>571.70000000000005</v>
      </c>
      <c r="D4" s="6">
        <v>576.4</v>
      </c>
      <c r="E4" s="6">
        <v>456.8</v>
      </c>
      <c r="F4" s="6">
        <v>568.6</v>
      </c>
      <c r="G4" s="6">
        <v>881.4</v>
      </c>
      <c r="H4" s="6"/>
      <c r="I4" s="6"/>
      <c r="J4" s="6"/>
      <c r="K4" s="6"/>
      <c r="L4" s="6"/>
      <c r="M4" s="6"/>
      <c r="N4" s="35"/>
      <c r="P4" s="30"/>
      <c r="Q4" s="30"/>
      <c r="R4" s="30"/>
      <c r="S4" s="30"/>
      <c r="U4" s="24"/>
      <c r="V4" s="24"/>
      <c r="W4" s="24"/>
      <c r="X4" s="24"/>
      <c r="Y4" s="24"/>
    </row>
    <row r="5" spans="1:25" x14ac:dyDescent="0.25">
      <c r="A5" s="2" t="s">
        <v>46</v>
      </c>
      <c r="B5" s="21">
        <f>B4/B3</f>
        <v>0.23795362903225808</v>
      </c>
      <c r="C5" s="21">
        <f t="shared" ref="C5:G5" si="0">C4/C3</f>
        <v>0.21928579647884625</v>
      </c>
      <c r="D5" s="21">
        <f t="shared" si="0"/>
        <v>0.21147637217493395</v>
      </c>
      <c r="E5" s="21">
        <f t="shared" si="0"/>
        <v>0.22156472813697436</v>
      </c>
      <c r="F5" s="21">
        <f t="shared" si="0"/>
        <v>0.2129667777819394</v>
      </c>
      <c r="G5" s="21">
        <f t="shared" si="0"/>
        <v>0.19791619885929854</v>
      </c>
      <c r="H5" s="6"/>
      <c r="I5" s="6"/>
      <c r="J5" s="6"/>
      <c r="K5" s="6"/>
      <c r="L5" s="6"/>
      <c r="M5" s="6"/>
      <c r="N5" s="35"/>
      <c r="P5" s="30"/>
      <c r="Q5" s="30"/>
      <c r="R5" s="30"/>
      <c r="S5" s="30"/>
      <c r="U5" s="24"/>
      <c r="V5" s="24"/>
      <c r="W5" s="24"/>
      <c r="X5" s="24"/>
      <c r="Y5" s="24"/>
    </row>
    <row r="6" spans="1:25" x14ac:dyDescent="0.25">
      <c r="A6" s="2" t="s">
        <v>0</v>
      </c>
      <c r="B6" s="6">
        <v>106</v>
      </c>
      <c r="C6" s="6">
        <v>121</v>
      </c>
      <c r="D6" s="6">
        <v>124.8</v>
      </c>
      <c r="E6" s="6">
        <v>-16.2</v>
      </c>
      <c r="F6" s="6">
        <v>194.2</v>
      </c>
      <c r="G6" s="6">
        <v>343.7</v>
      </c>
      <c r="H6" s="6"/>
      <c r="I6" s="6">
        <v>62.1</v>
      </c>
      <c r="J6" s="6">
        <v>61</v>
      </c>
      <c r="K6" s="6">
        <v>60.9</v>
      </c>
      <c r="L6" s="6">
        <v>12.4</v>
      </c>
      <c r="M6" s="6">
        <v>61.2</v>
      </c>
      <c r="N6" s="35">
        <v>171.3</v>
      </c>
      <c r="U6" s="24"/>
      <c r="V6" s="24"/>
      <c r="W6" s="24"/>
      <c r="X6" s="24"/>
      <c r="Y6" s="24"/>
    </row>
    <row r="7" spans="1:25" x14ac:dyDescent="0.25">
      <c r="A7" s="2" t="s">
        <v>1</v>
      </c>
      <c r="B7" s="6">
        <v>124.4</v>
      </c>
      <c r="C7" s="6">
        <v>159.5</v>
      </c>
      <c r="D7" s="6">
        <v>162.6</v>
      </c>
      <c r="E7" s="6">
        <v>55</v>
      </c>
      <c r="F7" s="6">
        <v>226.4</v>
      </c>
      <c r="G7" s="6">
        <v>395.5</v>
      </c>
      <c r="H7" s="6"/>
      <c r="I7" s="6">
        <v>56.4</v>
      </c>
      <c r="J7" s="6">
        <v>76.3</v>
      </c>
      <c r="K7" s="6">
        <v>84.4</v>
      </c>
      <c r="L7" s="6">
        <v>43.4</v>
      </c>
      <c r="M7" s="6">
        <v>70.5</v>
      </c>
      <c r="N7" s="35">
        <v>189.7</v>
      </c>
      <c r="U7" s="24"/>
      <c r="V7" s="24"/>
      <c r="W7" s="24"/>
      <c r="X7" s="24"/>
      <c r="Y7" s="24"/>
    </row>
    <row r="8" spans="1:25" x14ac:dyDescent="0.25">
      <c r="A8" s="2" t="s">
        <v>2</v>
      </c>
      <c r="B8" s="6">
        <v>45</v>
      </c>
      <c r="C8" s="6">
        <v>46.9</v>
      </c>
      <c r="D8" s="6">
        <v>53.2</v>
      </c>
      <c r="E8" s="6">
        <v>90.2</v>
      </c>
      <c r="F8" s="6">
        <v>89.1</v>
      </c>
      <c r="G8" s="6">
        <v>99.8</v>
      </c>
      <c r="H8" s="6"/>
      <c r="I8" s="6">
        <v>22</v>
      </c>
      <c r="J8" s="6">
        <v>22.7</v>
      </c>
      <c r="K8" s="6">
        <v>25.1</v>
      </c>
      <c r="L8" s="6">
        <v>41.4</v>
      </c>
      <c r="M8" s="6">
        <v>45.9</v>
      </c>
      <c r="N8" s="35">
        <v>47.1</v>
      </c>
      <c r="U8" s="24"/>
      <c r="V8" s="24"/>
      <c r="W8" s="24"/>
      <c r="X8" s="24"/>
      <c r="Y8" s="24"/>
    </row>
    <row r="9" spans="1:25" x14ac:dyDescent="0.25">
      <c r="A9" s="2" t="s">
        <v>3</v>
      </c>
      <c r="B9" s="6">
        <v>8.9</v>
      </c>
      <c r="C9" s="6">
        <v>7.9</v>
      </c>
      <c r="D9" s="6">
        <v>9.6999999999999993</v>
      </c>
      <c r="E9" s="6">
        <v>3.8</v>
      </c>
      <c r="F9" s="6">
        <v>0.3</v>
      </c>
      <c r="G9" s="6">
        <v>2.2000000000000002</v>
      </c>
      <c r="H9" s="6"/>
      <c r="I9" s="6">
        <v>4.5</v>
      </c>
      <c r="J9" s="6">
        <v>3.9</v>
      </c>
      <c r="K9" s="6">
        <v>4</v>
      </c>
      <c r="L9" s="6">
        <v>1.9</v>
      </c>
      <c r="M9" s="6">
        <v>0</v>
      </c>
      <c r="N9" s="35">
        <v>0.4</v>
      </c>
      <c r="U9" s="24"/>
      <c r="V9" s="24"/>
      <c r="W9" s="24"/>
      <c r="X9" s="24"/>
      <c r="Y9" s="24"/>
    </row>
    <row r="10" spans="1:25" x14ac:dyDescent="0.25">
      <c r="A10" s="7" t="s">
        <v>4</v>
      </c>
      <c r="B10" s="8">
        <v>52.1</v>
      </c>
      <c r="C10" s="8">
        <v>66.2</v>
      </c>
      <c r="D10" s="8">
        <v>61.9</v>
      </c>
      <c r="E10" s="8">
        <v>-145.80000000000001</v>
      </c>
      <c r="F10" s="8">
        <v>104.8</v>
      </c>
      <c r="G10" s="8">
        <v>241.7</v>
      </c>
      <c r="H10" s="8"/>
      <c r="I10" s="8">
        <v>35.6</v>
      </c>
      <c r="J10" s="8">
        <v>34.4</v>
      </c>
      <c r="K10" s="8">
        <v>31.8</v>
      </c>
      <c r="L10" s="8">
        <v>-45.5</v>
      </c>
      <c r="M10" s="8">
        <v>15.3</v>
      </c>
      <c r="N10" s="36">
        <v>123.8</v>
      </c>
      <c r="U10" s="24"/>
      <c r="V10" s="24"/>
      <c r="W10" s="24"/>
      <c r="X10" s="24"/>
      <c r="Y10" s="24"/>
    </row>
    <row r="11" spans="1:25" x14ac:dyDescent="0.25">
      <c r="A11" s="9" t="s">
        <v>5</v>
      </c>
      <c r="B11" s="10">
        <v>70.5</v>
      </c>
      <c r="C11" s="10">
        <v>104.7</v>
      </c>
      <c r="D11" s="10">
        <v>99.7</v>
      </c>
      <c r="E11" s="10">
        <v>-39</v>
      </c>
      <c r="F11" s="10">
        <v>137</v>
      </c>
      <c r="G11" s="10">
        <v>293.39999999999998</v>
      </c>
      <c r="H11" s="10"/>
      <c r="I11" s="10">
        <v>29.9</v>
      </c>
      <c r="J11" s="10">
        <v>49.7</v>
      </c>
      <c r="K11" s="10">
        <v>55.3</v>
      </c>
      <c r="L11" s="10">
        <v>0.1</v>
      </c>
      <c r="M11" s="10">
        <v>24.6</v>
      </c>
      <c r="N11" s="37">
        <v>142.19999999999999</v>
      </c>
      <c r="U11" s="24"/>
      <c r="V11" s="24"/>
      <c r="W11" s="24"/>
      <c r="X11" s="24"/>
      <c r="Y11" s="24"/>
    </row>
    <row r="12" spans="1:25" x14ac:dyDescent="0.25">
      <c r="A12" s="2" t="s">
        <v>6</v>
      </c>
      <c r="B12" s="6">
        <v>904.4</v>
      </c>
      <c r="C12" s="6">
        <v>1070.4000000000001</v>
      </c>
      <c r="D12" s="6">
        <v>1065.4000000000001</v>
      </c>
      <c r="E12" s="6">
        <v>1116.7</v>
      </c>
      <c r="F12" s="6">
        <v>1446</v>
      </c>
      <c r="G12" s="6">
        <v>1762.5</v>
      </c>
      <c r="H12" s="6"/>
      <c r="I12" s="6">
        <v>936.6</v>
      </c>
      <c r="J12" s="6">
        <v>926.6</v>
      </c>
      <c r="K12" s="6">
        <v>1112.4000000000001</v>
      </c>
      <c r="L12" s="6">
        <v>1135.3</v>
      </c>
      <c r="M12" s="6">
        <v>1043.3</v>
      </c>
      <c r="N12" s="35">
        <v>1485.9</v>
      </c>
      <c r="P12" s="30"/>
      <c r="Q12" s="30"/>
      <c r="R12" s="30"/>
      <c r="S12" s="30"/>
      <c r="U12" s="24"/>
      <c r="V12" s="24"/>
      <c r="W12" s="24"/>
      <c r="X12" s="24"/>
      <c r="Y12" s="24"/>
    </row>
    <row r="13" spans="1:25" x14ac:dyDescent="0.25">
      <c r="A13" s="2" t="s">
        <v>17</v>
      </c>
      <c r="B13" s="11">
        <v>4312</v>
      </c>
      <c r="C13" s="11">
        <v>5044</v>
      </c>
      <c r="D13" s="11">
        <v>4827</v>
      </c>
      <c r="E13" s="11">
        <v>4268</v>
      </c>
      <c r="F13" s="11">
        <v>4483</v>
      </c>
      <c r="G13" s="11">
        <v>5094</v>
      </c>
      <c r="H13" s="11"/>
      <c r="I13" s="11">
        <v>2106</v>
      </c>
      <c r="J13" s="11">
        <v>2472</v>
      </c>
      <c r="K13" s="11">
        <v>2451</v>
      </c>
      <c r="L13" s="11">
        <v>2300</v>
      </c>
      <c r="M13" s="11">
        <v>2048</v>
      </c>
      <c r="N13" s="38">
        <v>2401</v>
      </c>
      <c r="P13" s="29"/>
      <c r="Q13" s="29"/>
      <c r="R13" s="29"/>
      <c r="S13" s="29"/>
      <c r="U13" s="24"/>
      <c r="V13" s="24"/>
      <c r="W13" s="24"/>
      <c r="X13" s="24"/>
      <c r="Y13" s="24"/>
    </row>
    <row r="14" spans="1:25" x14ac:dyDescent="0.25">
      <c r="A14" s="12" t="s">
        <v>18</v>
      </c>
      <c r="B14" s="11">
        <v>4344</v>
      </c>
      <c r="C14" s="11">
        <v>4865</v>
      </c>
      <c r="D14" s="11">
        <v>4887</v>
      </c>
      <c r="E14" s="11">
        <v>4042</v>
      </c>
      <c r="F14" s="11">
        <v>4318</v>
      </c>
      <c r="G14" s="11">
        <v>5081</v>
      </c>
      <c r="H14" s="11"/>
      <c r="I14" s="11">
        <v>2181</v>
      </c>
      <c r="J14" s="11">
        <v>2341</v>
      </c>
      <c r="K14" s="11">
        <v>2517</v>
      </c>
      <c r="L14" s="11">
        <v>2275</v>
      </c>
      <c r="M14" s="11">
        <v>2151</v>
      </c>
      <c r="N14" s="38">
        <v>2395</v>
      </c>
      <c r="P14" s="29"/>
      <c r="Q14" s="29"/>
      <c r="R14" s="29"/>
      <c r="S14" s="29"/>
      <c r="U14" s="24"/>
      <c r="V14" s="24"/>
      <c r="W14" s="24"/>
      <c r="X14" s="24"/>
      <c r="Y14" s="24"/>
    </row>
    <row r="15" spans="1:25" x14ac:dyDescent="0.25">
      <c r="A15" s="12" t="s">
        <v>19</v>
      </c>
      <c r="B15" s="11">
        <v>87</v>
      </c>
      <c r="C15" s="11">
        <v>47</v>
      </c>
      <c r="D15" s="11">
        <v>56</v>
      </c>
      <c r="E15" s="11">
        <v>88</v>
      </c>
      <c r="F15" s="11">
        <v>50</v>
      </c>
      <c r="G15" s="11">
        <v>23</v>
      </c>
      <c r="H15" s="11"/>
      <c r="I15" s="11">
        <v>52</v>
      </c>
      <c r="J15" s="11">
        <v>20</v>
      </c>
      <c r="K15" s="11">
        <v>21</v>
      </c>
      <c r="L15" s="11">
        <v>61</v>
      </c>
      <c r="M15" s="11">
        <v>35</v>
      </c>
      <c r="N15" s="38">
        <v>12</v>
      </c>
      <c r="U15" s="24"/>
      <c r="V15" s="24"/>
      <c r="W15" s="24"/>
      <c r="X15" s="24"/>
      <c r="Y15" s="24"/>
    </row>
    <row r="16" spans="1:25" x14ac:dyDescent="0.25">
      <c r="A16" s="2" t="s">
        <v>20</v>
      </c>
      <c r="B16" s="11">
        <v>4431</v>
      </c>
      <c r="C16" s="11">
        <v>4912</v>
      </c>
      <c r="D16" s="11">
        <v>4943</v>
      </c>
      <c r="E16" s="11">
        <v>4130</v>
      </c>
      <c r="F16" s="11">
        <v>4368</v>
      </c>
      <c r="G16" s="11">
        <v>5103</v>
      </c>
      <c r="H16" s="11"/>
      <c r="I16" s="11">
        <v>2233</v>
      </c>
      <c r="J16" s="11">
        <v>2361</v>
      </c>
      <c r="K16" s="11">
        <v>2538</v>
      </c>
      <c r="L16" s="11">
        <v>2336</v>
      </c>
      <c r="M16" s="11">
        <v>2186</v>
      </c>
      <c r="N16" s="38">
        <v>2407</v>
      </c>
      <c r="P16" s="29"/>
      <c r="Q16" s="29"/>
      <c r="R16" s="29"/>
      <c r="S16" s="29"/>
      <c r="U16" s="24"/>
      <c r="V16" s="24"/>
      <c r="W16" s="24"/>
      <c r="X16" s="24"/>
      <c r="Y16" s="24"/>
    </row>
    <row r="17" spans="1:25" x14ac:dyDescent="0.25">
      <c r="A17" s="9" t="s">
        <v>34</v>
      </c>
      <c r="B17" s="19">
        <v>1490</v>
      </c>
      <c r="C17" s="19">
        <v>1578</v>
      </c>
      <c r="D17" s="19">
        <v>1577</v>
      </c>
      <c r="E17" s="19">
        <v>1124</v>
      </c>
      <c r="F17" s="19">
        <v>1172</v>
      </c>
      <c r="G17" s="19">
        <v>1439</v>
      </c>
      <c r="H17" s="19"/>
      <c r="I17" s="19">
        <v>1465</v>
      </c>
      <c r="J17" s="19">
        <v>1612</v>
      </c>
      <c r="K17" s="19">
        <f>1790-178-25</f>
        <v>1587</v>
      </c>
      <c r="L17" s="19">
        <v>1475</v>
      </c>
      <c r="M17" s="19">
        <v>1138</v>
      </c>
      <c r="N17" s="40">
        <v>1205</v>
      </c>
      <c r="P17" s="29"/>
      <c r="Q17" s="29"/>
      <c r="R17" s="29"/>
      <c r="S17" s="29"/>
      <c r="U17" s="24"/>
      <c r="V17" s="24"/>
      <c r="W17" s="24"/>
      <c r="X17" s="24"/>
      <c r="Y17" s="24"/>
    </row>
    <row r="18" spans="1:25" x14ac:dyDescent="0.25">
      <c r="A18" s="14" t="s">
        <v>21</v>
      </c>
      <c r="B18" s="20">
        <v>16.229281767955801</v>
      </c>
      <c r="C18" s="20">
        <v>21.521068859198355</v>
      </c>
      <c r="D18" s="20">
        <f>+D11/D14*1000</f>
        <v>20.401064047472886</v>
      </c>
      <c r="E18" s="20">
        <f>+E11/E14*1000</f>
        <v>-9.6486887679366653</v>
      </c>
      <c r="F18" s="20">
        <v>31.73</v>
      </c>
      <c r="G18" s="41">
        <v>57.74</v>
      </c>
      <c r="H18" s="20"/>
      <c r="I18" s="20">
        <v>13.71</v>
      </c>
      <c r="J18" s="20">
        <v>21.230243485689876</v>
      </c>
      <c r="K18" s="20">
        <v>21.970599920540327</v>
      </c>
      <c r="L18" s="20">
        <v>0.04</v>
      </c>
      <c r="M18" s="20">
        <f>M11/M14*1000</f>
        <v>11.436541143654114</v>
      </c>
      <c r="N18" s="31">
        <f>N11/N14*1000</f>
        <v>59.373695198329848</v>
      </c>
      <c r="O18" s="31"/>
    </row>
    <row r="19" spans="1:25" x14ac:dyDescent="0.25">
      <c r="A19" s="14" t="s">
        <v>22</v>
      </c>
      <c r="B19" s="21">
        <v>3.553427419354839E-2</v>
      </c>
      <c r="C19" s="21">
        <v>4.0159564266809868E-2</v>
      </c>
      <c r="D19" s="21">
        <f>+D11/D3</f>
        <v>3.6579101849134141E-2</v>
      </c>
      <c r="E19" s="21">
        <f>+E11/E3</f>
        <v>-1.891642819032837E-2</v>
      </c>
      <c r="F19" s="21">
        <v>5.0999999999999997E-2</v>
      </c>
      <c r="G19" s="21">
        <f>G11/G3</f>
        <v>6.5882247271747435E-2</v>
      </c>
      <c r="H19" s="21"/>
      <c r="I19" s="21">
        <v>3.2731253420908595E-2</v>
      </c>
      <c r="J19" s="21">
        <v>4.2211652794292509E-2</v>
      </c>
      <c r="K19" s="21">
        <v>3.9471805852962165E-2</v>
      </c>
      <c r="L19" s="21">
        <v>0</v>
      </c>
      <c r="M19" s="21">
        <f>M11/M3</f>
        <v>2.3055295220243674E-2</v>
      </c>
      <c r="N19" s="23">
        <f>N11/N3</f>
        <v>7.1199679551371908E-2</v>
      </c>
      <c r="O19" s="23"/>
    </row>
    <row r="20" spans="1:25" x14ac:dyDescent="0.25">
      <c r="K20" s="23"/>
    </row>
    <row r="21" spans="1:25" x14ac:dyDescent="0.25">
      <c r="E21" s="23"/>
      <c r="F21" s="23"/>
      <c r="L21" s="18"/>
      <c r="M21" s="18"/>
      <c r="N21" s="18"/>
      <c r="O21" s="18"/>
    </row>
    <row r="22" spans="1:25" x14ac:dyDescent="0.25">
      <c r="F22" s="18"/>
      <c r="G22" s="18"/>
      <c r="I22" s="22"/>
      <c r="J22" s="22"/>
      <c r="K22" s="22"/>
      <c r="L22" s="18"/>
      <c r="M22" s="18"/>
      <c r="N22" s="18"/>
      <c r="O22" s="18"/>
    </row>
  </sheetData>
  <sheetProtection algorithmName="SHA-512" hashValue="cBhQZsk0m2dBGzH3AoaRcnhaj0MS+fHRuDphU6n5wF6t3WnldaZOcJVkkJA+mSMdfq8Q9SZRV6BvgGHRo7z2Aw==" saltValue="72NrZMl2WI4lXUVMRUU6g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G17" sqref="G17"/>
    </sheetView>
  </sheetViews>
  <sheetFormatPr defaultColWidth="9.140625" defaultRowHeight="15" x14ac:dyDescent="0.25"/>
  <cols>
    <col min="1" max="1" width="39.7109375" style="15" bestFit="1" customWidth="1"/>
    <col min="2" max="7" width="9.140625" style="15"/>
    <col min="8" max="8" width="4.42578125" style="15" customWidth="1"/>
    <col min="9" max="16384" width="9.140625" style="15"/>
  </cols>
  <sheetData>
    <row r="1" spans="1:25" ht="17.25" x14ac:dyDescent="0.3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981.4</v>
      </c>
      <c r="C3" s="6">
        <v>1071</v>
      </c>
      <c r="D3" s="6">
        <v>1203.7</v>
      </c>
      <c r="E3" s="6">
        <v>924.8</v>
      </c>
      <c r="F3" s="6">
        <v>1098.9000000000001</v>
      </c>
      <c r="G3" s="6">
        <v>1694.4</v>
      </c>
      <c r="H3" s="6"/>
      <c r="I3" s="6">
        <v>491.6</v>
      </c>
      <c r="J3" s="6">
        <v>529</v>
      </c>
      <c r="K3" s="6">
        <v>617</v>
      </c>
      <c r="L3" s="6">
        <v>503.5</v>
      </c>
      <c r="M3" s="6">
        <v>478.3</v>
      </c>
      <c r="N3" s="35">
        <v>815.6</v>
      </c>
      <c r="P3" s="30"/>
      <c r="Q3" s="30"/>
      <c r="S3" s="30"/>
      <c r="U3" s="24"/>
      <c r="V3" s="24"/>
      <c r="W3" s="24"/>
      <c r="X3" s="24"/>
      <c r="Y3" s="24"/>
    </row>
    <row r="4" spans="1:25" x14ac:dyDescent="0.25">
      <c r="A4" s="15" t="s">
        <v>47</v>
      </c>
      <c r="B4" s="6">
        <v>256.7</v>
      </c>
      <c r="C4" s="6">
        <v>298.3</v>
      </c>
      <c r="D4" s="6">
        <v>312.8</v>
      </c>
      <c r="E4" s="6">
        <v>260.3</v>
      </c>
      <c r="F4" s="6">
        <v>313.60000000000002</v>
      </c>
      <c r="G4" s="6">
        <v>423.1</v>
      </c>
      <c r="H4" s="6"/>
      <c r="I4" s="6"/>
      <c r="J4" s="6"/>
      <c r="K4" s="6"/>
      <c r="L4" s="6"/>
      <c r="M4" s="6"/>
      <c r="N4" s="35"/>
      <c r="P4" s="30"/>
      <c r="Q4" s="30"/>
      <c r="S4" s="30"/>
      <c r="U4" s="24"/>
      <c r="V4" s="24"/>
      <c r="W4" s="24"/>
      <c r="X4" s="24"/>
      <c r="Y4" s="24"/>
    </row>
    <row r="5" spans="1:25" x14ac:dyDescent="0.25">
      <c r="A5" s="15" t="s">
        <v>46</v>
      </c>
      <c r="B5" s="21">
        <f>B4/B3</f>
        <v>0.26156511106582431</v>
      </c>
      <c r="C5" s="21">
        <f t="shared" ref="C5:G5" si="0">C4/C3</f>
        <v>0.27852474323062559</v>
      </c>
      <c r="D5" s="21">
        <f t="shared" si="0"/>
        <v>0.25986541497050758</v>
      </c>
      <c r="E5" s="21">
        <f t="shared" si="0"/>
        <v>0.28146626297577859</v>
      </c>
      <c r="F5" s="21">
        <f t="shared" si="0"/>
        <v>0.2853762853762854</v>
      </c>
      <c r="G5" s="21">
        <f t="shared" si="0"/>
        <v>0.24970491029272898</v>
      </c>
      <c r="H5" s="6"/>
      <c r="I5" s="6"/>
      <c r="J5" s="6"/>
      <c r="K5" s="6"/>
      <c r="L5" s="6"/>
      <c r="M5" s="6"/>
      <c r="N5" s="35"/>
      <c r="P5" s="30"/>
      <c r="Q5" s="30"/>
      <c r="S5" s="30"/>
      <c r="U5" s="24"/>
      <c r="V5" s="24"/>
      <c r="W5" s="24"/>
      <c r="X5" s="24"/>
      <c r="Y5" s="24"/>
    </row>
    <row r="6" spans="1:25" x14ac:dyDescent="0.25">
      <c r="A6" s="2" t="s">
        <v>0</v>
      </c>
      <c r="B6" s="6">
        <v>90.9</v>
      </c>
      <c r="C6" s="6">
        <v>121.6</v>
      </c>
      <c r="D6" s="6">
        <v>125.6</v>
      </c>
      <c r="E6" s="6">
        <v>92.3</v>
      </c>
      <c r="F6" s="6">
        <v>147.6</v>
      </c>
      <c r="G6" s="6">
        <v>216.8</v>
      </c>
      <c r="H6" s="6"/>
      <c r="I6" s="6">
        <v>39.5</v>
      </c>
      <c r="J6" s="6">
        <v>57.5</v>
      </c>
      <c r="K6" s="6">
        <v>53.4</v>
      </c>
      <c r="L6" s="6">
        <v>42.3</v>
      </c>
      <c r="M6" s="6">
        <v>69</v>
      </c>
      <c r="N6" s="35">
        <v>119.5</v>
      </c>
      <c r="U6" s="24"/>
      <c r="V6" s="24"/>
      <c r="W6" s="24"/>
      <c r="X6" s="24"/>
      <c r="Y6" s="24"/>
    </row>
    <row r="7" spans="1:25" x14ac:dyDescent="0.25">
      <c r="A7" s="2" t="s">
        <v>1</v>
      </c>
      <c r="B7" s="6">
        <v>102.39999999999999</v>
      </c>
      <c r="C7" s="6">
        <v>126.2</v>
      </c>
      <c r="D7" s="6">
        <v>137.9</v>
      </c>
      <c r="E7" s="6">
        <v>103.7</v>
      </c>
      <c r="F7" s="6">
        <v>156.6</v>
      </c>
      <c r="G7" s="6">
        <v>240.2</v>
      </c>
      <c r="H7" s="6"/>
      <c r="I7" s="6">
        <v>44.7</v>
      </c>
      <c r="J7" s="6">
        <v>64.8</v>
      </c>
      <c r="K7" s="6">
        <v>67.399999999999991</v>
      </c>
      <c r="L7" s="6">
        <v>47.8</v>
      </c>
      <c r="M7" s="6">
        <v>54.3</v>
      </c>
      <c r="N7" s="35">
        <v>121.4</v>
      </c>
      <c r="U7" s="24"/>
      <c r="V7" s="24"/>
      <c r="W7" s="24"/>
      <c r="X7" s="24"/>
      <c r="Y7" s="24"/>
    </row>
    <row r="8" spans="1:25" x14ac:dyDescent="0.25">
      <c r="A8" s="2" t="s">
        <v>2</v>
      </c>
      <c r="B8" s="6">
        <v>28.2</v>
      </c>
      <c r="C8" s="6">
        <v>29.1</v>
      </c>
      <c r="D8" s="6">
        <v>31.2</v>
      </c>
      <c r="E8" s="6">
        <v>52.8</v>
      </c>
      <c r="F8" s="6">
        <v>52.9</v>
      </c>
      <c r="G8" s="6">
        <v>53.1</v>
      </c>
      <c r="H8" s="6"/>
      <c r="I8" s="6">
        <v>13.8</v>
      </c>
      <c r="J8" s="6">
        <v>14.6</v>
      </c>
      <c r="K8" s="6">
        <v>15.6</v>
      </c>
      <c r="L8" s="6">
        <v>25.4</v>
      </c>
      <c r="M8" s="6">
        <v>26.6</v>
      </c>
      <c r="N8" s="35">
        <v>26.5</v>
      </c>
      <c r="U8" s="24"/>
      <c r="V8" s="24"/>
      <c r="W8" s="24"/>
      <c r="X8" s="24"/>
      <c r="Y8" s="24"/>
    </row>
    <row r="9" spans="1:25" x14ac:dyDescent="0.25">
      <c r="A9" s="2" t="s">
        <v>3</v>
      </c>
      <c r="B9" s="6">
        <v>0.4</v>
      </c>
      <c r="C9" s="6">
        <v>0.2</v>
      </c>
      <c r="D9" s="6">
        <v>0.2</v>
      </c>
      <c r="E9" s="6">
        <v>0.2</v>
      </c>
      <c r="F9" s="6">
        <v>0.1</v>
      </c>
      <c r="G9" s="6">
        <v>0.3</v>
      </c>
      <c r="H9" s="6"/>
      <c r="I9" s="6">
        <v>0.2</v>
      </c>
      <c r="J9" s="6">
        <v>0.1</v>
      </c>
      <c r="K9" s="6">
        <v>0</v>
      </c>
      <c r="L9" s="6">
        <v>0.1</v>
      </c>
      <c r="M9" s="6">
        <v>0.1</v>
      </c>
      <c r="N9" s="35">
        <v>0.1</v>
      </c>
      <c r="U9" s="24"/>
      <c r="V9" s="24"/>
      <c r="W9" s="24"/>
      <c r="X9" s="24"/>
      <c r="Y9" s="24"/>
    </row>
    <row r="10" spans="1:25" x14ac:dyDescent="0.25">
      <c r="A10" s="7" t="s">
        <v>4</v>
      </c>
      <c r="B10" s="8">
        <v>62.3</v>
      </c>
      <c r="C10" s="8">
        <v>92.3</v>
      </c>
      <c r="D10" s="8">
        <v>94.2</v>
      </c>
      <c r="E10" s="8">
        <v>39.299999999999997</v>
      </c>
      <c r="F10" s="8">
        <v>94.6</v>
      </c>
      <c r="G10" s="8">
        <v>163.5</v>
      </c>
      <c r="H10" s="8"/>
      <c r="I10" s="8">
        <v>25.5</v>
      </c>
      <c r="J10" s="8">
        <v>42.8</v>
      </c>
      <c r="K10" s="8">
        <v>37.799999999999997</v>
      </c>
      <c r="L10" s="8">
        <v>16.8</v>
      </c>
      <c r="M10" s="8">
        <v>42.3</v>
      </c>
      <c r="N10" s="36">
        <v>92.9</v>
      </c>
      <c r="U10" s="24"/>
      <c r="V10" s="24"/>
      <c r="W10" s="24"/>
      <c r="X10" s="24"/>
      <c r="Y10" s="24"/>
    </row>
    <row r="11" spans="1:25" x14ac:dyDescent="0.25">
      <c r="A11" s="9" t="s">
        <v>5</v>
      </c>
      <c r="B11" s="10">
        <v>73.8</v>
      </c>
      <c r="C11" s="10">
        <v>96.9</v>
      </c>
      <c r="D11" s="10">
        <v>106.5</v>
      </c>
      <c r="E11" s="10">
        <v>50.7</v>
      </c>
      <c r="F11" s="10">
        <v>103.6</v>
      </c>
      <c r="G11" s="10">
        <v>186.9</v>
      </c>
      <c r="H11" s="10"/>
      <c r="I11" s="10">
        <v>30.7</v>
      </c>
      <c r="J11" s="10">
        <v>50.1</v>
      </c>
      <c r="K11" s="10">
        <v>51.8</v>
      </c>
      <c r="L11" s="10">
        <v>22.3</v>
      </c>
      <c r="M11" s="10">
        <v>27.6</v>
      </c>
      <c r="N11" s="37">
        <v>94.9</v>
      </c>
      <c r="U11" s="24"/>
      <c r="V11" s="24"/>
      <c r="W11" s="24"/>
      <c r="X11" s="24"/>
      <c r="Y11" s="24"/>
    </row>
    <row r="12" spans="1:25" x14ac:dyDescent="0.25">
      <c r="A12" s="2" t="s">
        <v>6</v>
      </c>
      <c r="B12" s="6">
        <v>542.5</v>
      </c>
      <c r="C12" s="6">
        <v>625.20000000000005</v>
      </c>
      <c r="D12" s="6">
        <v>614.1</v>
      </c>
      <c r="E12" s="6">
        <v>694.9</v>
      </c>
      <c r="F12" s="6">
        <v>772.2</v>
      </c>
      <c r="G12" s="6">
        <v>877.2</v>
      </c>
      <c r="H12" s="6"/>
      <c r="I12" s="6">
        <v>534.1</v>
      </c>
      <c r="J12" s="6">
        <v>545.9</v>
      </c>
      <c r="K12" s="6">
        <v>595.4</v>
      </c>
      <c r="L12" s="6">
        <v>654</v>
      </c>
      <c r="M12" s="6">
        <v>673.1</v>
      </c>
      <c r="N12" s="35">
        <v>854.5</v>
      </c>
      <c r="U12" s="24"/>
      <c r="V12" s="24"/>
      <c r="W12" s="24"/>
      <c r="X12" s="24"/>
      <c r="Y12" s="24"/>
    </row>
    <row r="13" spans="1:25" x14ac:dyDescent="0.25">
      <c r="A13" s="2" t="s">
        <v>17</v>
      </c>
      <c r="B13" s="11">
        <v>1616</v>
      </c>
      <c r="C13" s="11">
        <v>1669</v>
      </c>
      <c r="D13" s="11">
        <v>1836</v>
      </c>
      <c r="E13" s="11">
        <v>1584</v>
      </c>
      <c r="F13" s="11">
        <v>1584</v>
      </c>
      <c r="G13" s="11">
        <v>1687</v>
      </c>
      <c r="H13" s="11"/>
      <c r="I13" s="11">
        <v>781</v>
      </c>
      <c r="J13" s="11">
        <v>883</v>
      </c>
      <c r="K13" s="11">
        <v>1031</v>
      </c>
      <c r="L13" s="11">
        <v>843</v>
      </c>
      <c r="M13" s="11">
        <v>785</v>
      </c>
      <c r="N13" s="38">
        <v>859</v>
      </c>
      <c r="P13" s="29"/>
      <c r="Q13" s="29"/>
      <c r="R13" s="29"/>
      <c r="S13" s="29"/>
      <c r="U13" s="24"/>
      <c r="V13" s="24"/>
      <c r="W13" s="24"/>
      <c r="X13" s="24"/>
      <c r="Y13" s="24"/>
    </row>
    <row r="14" spans="1:25" x14ac:dyDescent="0.25">
      <c r="A14" s="12" t="s">
        <v>18</v>
      </c>
      <c r="B14" s="11">
        <v>1530</v>
      </c>
      <c r="C14" s="11">
        <v>1585</v>
      </c>
      <c r="D14" s="11">
        <v>1763</v>
      </c>
      <c r="E14" s="11">
        <v>1428</v>
      </c>
      <c r="F14" s="11">
        <v>1537</v>
      </c>
      <c r="G14" s="11">
        <v>1532</v>
      </c>
      <c r="H14" s="11"/>
      <c r="I14" s="11">
        <v>789</v>
      </c>
      <c r="J14" s="11">
        <v>824</v>
      </c>
      <c r="K14" s="11">
        <v>875</v>
      </c>
      <c r="L14" s="11">
        <v>806</v>
      </c>
      <c r="M14" s="11">
        <v>807</v>
      </c>
      <c r="N14" s="38">
        <v>799</v>
      </c>
      <c r="P14" s="29"/>
      <c r="Q14" s="29"/>
      <c r="R14" s="29"/>
      <c r="S14" s="29"/>
      <c r="U14" s="24"/>
      <c r="V14" s="24"/>
      <c r="W14" s="24"/>
      <c r="X14" s="24"/>
      <c r="Y14" s="24"/>
    </row>
    <row r="15" spans="1:25" x14ac:dyDescent="0.25">
      <c r="A15" s="12" t="s">
        <v>19</v>
      </c>
      <c r="B15" s="11">
        <v>126</v>
      </c>
      <c r="C15" s="11">
        <v>111</v>
      </c>
      <c r="D15" s="11">
        <v>119</v>
      </c>
      <c r="E15" s="11">
        <v>71</v>
      </c>
      <c r="F15" s="11">
        <v>57</v>
      </c>
      <c r="G15" s="11">
        <v>100</v>
      </c>
      <c r="H15" s="11"/>
      <c r="I15" s="11">
        <v>73</v>
      </c>
      <c r="J15" s="11">
        <v>67</v>
      </c>
      <c r="K15" s="11">
        <v>73</v>
      </c>
      <c r="L15" s="11">
        <v>34</v>
      </c>
      <c r="M15" s="11">
        <v>43</v>
      </c>
      <c r="N15" s="38">
        <v>51</v>
      </c>
      <c r="U15" s="24"/>
      <c r="V15" s="24"/>
      <c r="W15" s="24"/>
      <c r="X15" s="24"/>
      <c r="Y15" s="24"/>
    </row>
    <row r="16" spans="1:25" x14ac:dyDescent="0.25">
      <c r="A16" s="2" t="s">
        <v>20</v>
      </c>
      <c r="B16" s="11">
        <v>1656</v>
      </c>
      <c r="C16" s="11">
        <v>1696</v>
      </c>
      <c r="D16" s="11">
        <v>1882</v>
      </c>
      <c r="E16" s="11">
        <v>1499</v>
      </c>
      <c r="F16" s="11">
        <v>1594</v>
      </c>
      <c r="G16" s="11">
        <v>1632</v>
      </c>
      <c r="H16" s="11"/>
      <c r="I16" s="11">
        <v>862</v>
      </c>
      <c r="J16" s="11">
        <v>891</v>
      </c>
      <c r="K16" s="11">
        <v>948</v>
      </c>
      <c r="L16" s="11">
        <v>840</v>
      </c>
      <c r="M16" s="11">
        <v>850</v>
      </c>
      <c r="N16" s="38">
        <v>850</v>
      </c>
      <c r="P16" s="29"/>
      <c r="Q16" s="29"/>
      <c r="R16" s="29"/>
      <c r="S16" s="29"/>
      <c r="U16" s="24"/>
      <c r="V16" s="24"/>
      <c r="W16" s="24"/>
      <c r="X16" s="24"/>
      <c r="Y16" s="24"/>
    </row>
    <row r="17" spans="1:25" ht="17.25" x14ac:dyDescent="0.25">
      <c r="A17" s="9" t="s">
        <v>27</v>
      </c>
      <c r="B17" s="19">
        <v>709</v>
      </c>
      <c r="C17" s="19">
        <v>715</v>
      </c>
      <c r="D17" s="19">
        <v>921</v>
      </c>
      <c r="E17" s="19">
        <v>924</v>
      </c>
      <c r="F17" s="19">
        <v>894</v>
      </c>
      <c r="G17" s="19">
        <v>909</v>
      </c>
      <c r="H17" s="19"/>
      <c r="I17" s="19">
        <v>701</v>
      </c>
      <c r="J17" s="19">
        <v>714</v>
      </c>
      <c r="K17" s="19">
        <v>904</v>
      </c>
      <c r="L17" s="19">
        <v>932</v>
      </c>
      <c r="M17" s="19">
        <v>885</v>
      </c>
      <c r="N17" s="40">
        <v>915</v>
      </c>
      <c r="U17" s="24"/>
      <c r="V17" s="24"/>
      <c r="W17" s="24"/>
      <c r="X17" s="24"/>
      <c r="Y17" s="24"/>
    </row>
    <row r="18" spans="1:25" x14ac:dyDescent="0.25">
      <c r="A18" s="14" t="s">
        <v>21</v>
      </c>
      <c r="B18" s="20">
        <v>48.235294117647058</v>
      </c>
      <c r="C18" s="20">
        <v>61.135646687697168</v>
      </c>
      <c r="D18" s="20">
        <f>+D11/D14*1000</f>
        <v>60.408394781622235</v>
      </c>
      <c r="E18" s="20">
        <f>+E11/E14*1000</f>
        <v>35.504201680672267</v>
      </c>
      <c r="F18" s="20">
        <v>67.400000000000006</v>
      </c>
      <c r="G18" s="20">
        <v>122</v>
      </c>
      <c r="H18" s="20"/>
      <c r="I18" s="20">
        <v>38.909999999999997</v>
      </c>
      <c r="J18" s="20">
        <v>60.800970873786405</v>
      </c>
      <c r="K18" s="20">
        <v>59.199999999999996</v>
      </c>
      <c r="L18" s="20">
        <v>27.67</v>
      </c>
      <c r="M18" s="20">
        <f>M11/M14*1000</f>
        <v>34.20074349442379</v>
      </c>
      <c r="N18" s="31">
        <f>N11/N14*1000</f>
        <v>118.77346683354193</v>
      </c>
    </row>
    <row r="19" spans="1:25" x14ac:dyDescent="0.25">
      <c r="A19" s="14" t="s">
        <v>22</v>
      </c>
      <c r="B19" s="21">
        <v>7.5198695740778476E-2</v>
      </c>
      <c r="C19" s="21">
        <v>9.0476190476190488E-2</v>
      </c>
      <c r="D19" s="21">
        <f>+D11/D3</f>
        <v>8.8477195314447116E-2</v>
      </c>
      <c r="E19" s="21">
        <f>+E11/E3</f>
        <v>5.4822664359861599E-2</v>
      </c>
      <c r="F19" s="21">
        <v>9.4E-2</v>
      </c>
      <c r="G19" s="21">
        <f>G11/G3</f>
        <v>0.11030453257790368</v>
      </c>
      <c r="H19" s="21"/>
      <c r="I19" s="21">
        <v>6.244914564686737E-2</v>
      </c>
      <c r="J19" s="21">
        <v>9.4706994328922503E-2</v>
      </c>
      <c r="K19" s="21">
        <v>8.3954619124797403E-2</v>
      </c>
      <c r="L19" s="21">
        <v>4.3999999999999997E-2</v>
      </c>
      <c r="M19" s="21">
        <f>M11/M3</f>
        <v>5.7704369642483801E-2</v>
      </c>
      <c r="N19" s="23">
        <f>N11/N3</f>
        <v>0.11635605689063266</v>
      </c>
    </row>
    <row r="20" spans="1:2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5" x14ac:dyDescent="0.25">
      <c r="A21" s="45" t="s">
        <v>28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28"/>
      <c r="M21" s="28"/>
      <c r="N21" s="18"/>
    </row>
    <row r="22" spans="1:25" x14ac:dyDescent="0.25">
      <c r="F22" s="18"/>
      <c r="G22" s="18"/>
      <c r="I22" s="22"/>
      <c r="J22" s="22"/>
      <c r="K22" s="22"/>
      <c r="L22" s="18"/>
      <c r="M22" s="18"/>
      <c r="N22" s="18"/>
    </row>
    <row r="23" spans="1:25" x14ac:dyDescent="0.25">
      <c r="F23" s="18"/>
      <c r="G23" s="18"/>
      <c r="I23" s="23"/>
      <c r="J23" s="23"/>
      <c r="K23" s="23"/>
      <c r="L23" s="23"/>
      <c r="M23" s="23"/>
      <c r="N23" s="23"/>
    </row>
    <row r="24" spans="1:25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2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37" spans="9:11" x14ac:dyDescent="0.25">
      <c r="I37" s="27"/>
      <c r="J37" s="27"/>
      <c r="K37" s="27"/>
    </row>
  </sheetData>
  <sheetProtection algorithmName="SHA-512" hashValue="Qmd41T87nhUAMRYWnOsoIi4N9GUPTwc4/A5C5KpDcpiNtuDFxKtQKoujZFb3yhSSoQ2hl9GDZHO1NRDoShqlZw==" saltValue="9O6C6zOFf+IlgtItDW+mFw==" spinCount="100000" sheet="1" objects="1" scenarios="1"/>
  <mergeCells count="1">
    <mergeCell ref="A21:K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A21" sqref="A21:K21"/>
    </sheetView>
  </sheetViews>
  <sheetFormatPr defaultColWidth="9.140625" defaultRowHeight="15" x14ac:dyDescent="0.25"/>
  <cols>
    <col min="1" max="1" width="39.7109375" style="15" bestFit="1" customWidth="1"/>
    <col min="2" max="7" width="9.140625" style="15" customWidth="1"/>
    <col min="8" max="8" width="4.42578125" style="15" customWidth="1"/>
    <col min="9" max="13" width="9.140625" style="15" customWidth="1"/>
    <col min="14" max="16384" width="9.140625" style="15"/>
  </cols>
  <sheetData>
    <row r="1" spans="1:25" ht="17.25" x14ac:dyDescent="0.3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924.3</v>
      </c>
      <c r="C3" s="6">
        <v>1203</v>
      </c>
      <c r="D3" s="6">
        <v>1186.9000000000001</v>
      </c>
      <c r="E3" s="6">
        <v>869.8</v>
      </c>
      <c r="F3" s="6">
        <v>993.3</v>
      </c>
      <c r="G3" s="6">
        <v>1594.9</v>
      </c>
      <c r="H3" s="6"/>
      <c r="I3" s="6">
        <v>414.9</v>
      </c>
      <c r="J3" s="6">
        <v>542</v>
      </c>
      <c r="K3" s="6">
        <v>586.20000000000005</v>
      </c>
      <c r="L3" s="6">
        <v>487.6</v>
      </c>
      <c r="M3" s="6">
        <v>428</v>
      </c>
      <c r="N3" s="35">
        <v>744.4</v>
      </c>
      <c r="P3" s="30"/>
      <c r="Q3" s="30"/>
      <c r="U3" s="24"/>
      <c r="V3" s="24"/>
      <c r="W3" s="24"/>
      <c r="X3" s="24"/>
      <c r="Y3" s="24"/>
    </row>
    <row r="4" spans="1:25" x14ac:dyDescent="0.25">
      <c r="A4" s="15" t="s">
        <v>47</v>
      </c>
      <c r="B4" s="6">
        <v>178.7</v>
      </c>
      <c r="C4" s="6">
        <v>176.7</v>
      </c>
      <c r="D4" s="6">
        <v>188.2</v>
      </c>
      <c r="E4" s="6">
        <v>124.2</v>
      </c>
      <c r="F4" s="6">
        <v>189.3</v>
      </c>
      <c r="G4" s="6">
        <v>234.6</v>
      </c>
      <c r="H4" s="6"/>
      <c r="I4" s="6"/>
      <c r="J4" s="6"/>
      <c r="K4" s="6"/>
      <c r="L4" s="6"/>
      <c r="M4" s="6"/>
      <c r="N4" s="35"/>
      <c r="P4" s="30"/>
      <c r="Q4" s="30"/>
      <c r="U4" s="24"/>
      <c r="V4" s="24"/>
      <c r="W4" s="24"/>
      <c r="X4" s="24"/>
      <c r="Y4" s="24"/>
    </row>
    <row r="5" spans="1:25" x14ac:dyDescent="0.25">
      <c r="A5" s="15" t="s">
        <v>46</v>
      </c>
      <c r="B5" s="21">
        <f>B4/B3</f>
        <v>0.19333549713296549</v>
      </c>
      <c r="C5" s="21">
        <f t="shared" ref="C5:G5" si="0">C4/C3</f>
        <v>0.14688279301745635</v>
      </c>
      <c r="D5" s="21">
        <f t="shared" si="0"/>
        <v>0.15856432723902603</v>
      </c>
      <c r="E5" s="21">
        <f t="shared" si="0"/>
        <v>0.14279144630949644</v>
      </c>
      <c r="F5" s="21">
        <f t="shared" si="0"/>
        <v>0.19057686499546966</v>
      </c>
      <c r="G5" s="21">
        <f t="shared" si="0"/>
        <v>0.14709386168411812</v>
      </c>
      <c r="H5" s="6"/>
      <c r="I5" s="6"/>
      <c r="J5" s="6"/>
      <c r="K5" s="6"/>
      <c r="L5" s="6"/>
      <c r="M5" s="6"/>
      <c r="N5" s="35"/>
      <c r="P5" s="30"/>
      <c r="Q5" s="30"/>
      <c r="U5" s="24"/>
      <c r="V5" s="24"/>
      <c r="W5" s="24"/>
      <c r="X5" s="24"/>
      <c r="Y5" s="24"/>
    </row>
    <row r="6" spans="1:25" x14ac:dyDescent="0.25">
      <c r="A6" s="2" t="s">
        <v>0</v>
      </c>
      <c r="B6" s="6">
        <v>50.5</v>
      </c>
      <c r="C6" s="6">
        <v>42</v>
      </c>
      <c r="D6" s="6">
        <v>19.7</v>
      </c>
      <c r="E6" s="6">
        <v>-59.4</v>
      </c>
      <c r="F6" s="6">
        <v>54.2</v>
      </c>
      <c r="G6" s="6">
        <v>77.900000000000006</v>
      </c>
      <c r="H6" s="6"/>
      <c r="I6" s="6">
        <v>22.1</v>
      </c>
      <c r="J6" s="6">
        <v>22.8</v>
      </c>
      <c r="K6" s="6">
        <v>10.7</v>
      </c>
      <c r="L6" s="6">
        <v>-46.6</v>
      </c>
      <c r="M6" s="6">
        <v>17.8</v>
      </c>
      <c r="N6" s="35">
        <v>38.700000000000003</v>
      </c>
      <c r="U6" s="24"/>
      <c r="V6" s="24"/>
      <c r="W6" s="24"/>
      <c r="X6" s="24"/>
      <c r="Y6" s="24"/>
    </row>
    <row r="7" spans="1:25" x14ac:dyDescent="0.25">
      <c r="A7" s="2" t="s">
        <v>1</v>
      </c>
      <c r="B7" s="6">
        <v>54.2</v>
      </c>
      <c r="C7" s="6">
        <v>50.5</v>
      </c>
      <c r="D7" s="6">
        <v>39.5</v>
      </c>
      <c r="E7" s="6">
        <v>-4.3</v>
      </c>
      <c r="F7" s="6">
        <v>71.3</v>
      </c>
      <c r="G7" s="6">
        <v>95.4</v>
      </c>
      <c r="H7" s="6"/>
      <c r="I7" s="6">
        <v>23.8</v>
      </c>
      <c r="J7" s="6">
        <v>23</v>
      </c>
      <c r="K7" s="6">
        <v>16.5</v>
      </c>
      <c r="L7" s="6">
        <v>-13.5</v>
      </c>
      <c r="M7" s="6">
        <v>22.6</v>
      </c>
      <c r="N7" s="35">
        <v>42.3</v>
      </c>
      <c r="U7" s="24"/>
      <c r="V7" s="24"/>
      <c r="W7" s="24"/>
      <c r="X7" s="24"/>
      <c r="Y7" s="24"/>
    </row>
    <row r="8" spans="1:25" x14ac:dyDescent="0.25">
      <c r="A8" s="2" t="s">
        <v>2</v>
      </c>
      <c r="B8" s="6">
        <v>12</v>
      </c>
      <c r="C8" s="6">
        <v>14.9</v>
      </c>
      <c r="D8" s="6">
        <v>18.3</v>
      </c>
      <c r="E8" s="6">
        <v>26.8</v>
      </c>
      <c r="F8" s="6">
        <v>25.6</v>
      </c>
      <c r="G8" s="6">
        <v>25.8</v>
      </c>
      <c r="H8" s="6"/>
      <c r="I8" s="6">
        <v>6.3</v>
      </c>
      <c r="J8" s="6">
        <v>6.2</v>
      </c>
      <c r="K8" s="6">
        <v>9.1</v>
      </c>
      <c r="L8" s="6">
        <v>14.5</v>
      </c>
      <c r="M8" s="6">
        <v>12.1</v>
      </c>
      <c r="N8" s="35">
        <v>12.9</v>
      </c>
      <c r="U8" s="24"/>
      <c r="V8" s="24"/>
      <c r="W8" s="24"/>
      <c r="X8" s="24"/>
      <c r="Y8" s="24"/>
    </row>
    <row r="9" spans="1:25" x14ac:dyDescent="0.25">
      <c r="A9" s="2" t="s">
        <v>3</v>
      </c>
      <c r="B9" s="6">
        <v>0</v>
      </c>
      <c r="C9" s="6">
        <v>0.3</v>
      </c>
      <c r="D9" s="6">
        <v>0.9</v>
      </c>
      <c r="E9" s="6">
        <v>0.8</v>
      </c>
      <c r="F9" s="6">
        <v>0</v>
      </c>
      <c r="G9" s="42" t="s">
        <v>44</v>
      </c>
      <c r="H9" s="6"/>
      <c r="I9" s="6">
        <v>0</v>
      </c>
      <c r="J9" s="6">
        <v>0</v>
      </c>
      <c r="K9" s="6">
        <v>0.6</v>
      </c>
      <c r="L9" s="6">
        <v>0.4</v>
      </c>
      <c r="M9" s="6">
        <v>0</v>
      </c>
      <c r="N9" s="35" t="s">
        <v>44</v>
      </c>
      <c r="U9" s="24"/>
      <c r="V9" s="24"/>
      <c r="W9" s="24"/>
      <c r="X9" s="24"/>
      <c r="Y9" s="24"/>
    </row>
    <row r="10" spans="1:25" x14ac:dyDescent="0.25">
      <c r="A10" s="7" t="s">
        <v>4</v>
      </c>
      <c r="B10" s="8">
        <v>38.5</v>
      </c>
      <c r="C10" s="8">
        <v>26.8</v>
      </c>
      <c r="D10" s="8">
        <v>0.5</v>
      </c>
      <c r="E10" s="8">
        <v>-110</v>
      </c>
      <c r="F10" s="8">
        <v>28.6</v>
      </c>
      <c r="G10" s="8">
        <v>52.2</v>
      </c>
      <c r="H10" s="8"/>
      <c r="I10" s="8">
        <v>15.8</v>
      </c>
      <c r="J10" s="8">
        <v>16.600000000000001</v>
      </c>
      <c r="K10" s="8">
        <v>1</v>
      </c>
      <c r="L10" s="8">
        <v>-61.5</v>
      </c>
      <c r="M10" s="8">
        <v>5.7</v>
      </c>
      <c r="N10" s="36">
        <v>25.8</v>
      </c>
      <c r="U10" s="24"/>
      <c r="V10" s="24"/>
      <c r="W10" s="24"/>
      <c r="X10" s="24"/>
      <c r="Y10" s="24"/>
    </row>
    <row r="11" spans="1:25" x14ac:dyDescent="0.25">
      <c r="A11" s="9" t="s">
        <v>5</v>
      </c>
      <c r="B11" s="10">
        <v>42.2</v>
      </c>
      <c r="C11" s="10">
        <v>35.299999999999997</v>
      </c>
      <c r="D11" s="10">
        <v>20.3</v>
      </c>
      <c r="E11" s="10">
        <v>-31.9</v>
      </c>
      <c r="F11" s="10">
        <v>45.7</v>
      </c>
      <c r="G11" s="10">
        <v>69.8</v>
      </c>
      <c r="H11" s="10"/>
      <c r="I11" s="10">
        <v>17.5</v>
      </c>
      <c r="J11" s="10">
        <v>16.8</v>
      </c>
      <c r="K11" s="10">
        <v>6.8</v>
      </c>
      <c r="L11" s="10">
        <v>-28.4</v>
      </c>
      <c r="M11" s="10">
        <v>10.5</v>
      </c>
      <c r="N11" s="37">
        <v>29.4</v>
      </c>
      <c r="U11" s="24"/>
      <c r="V11" s="24"/>
      <c r="W11" s="24"/>
      <c r="X11" s="24"/>
      <c r="Y11" s="24"/>
    </row>
    <row r="12" spans="1:25" x14ac:dyDescent="0.25">
      <c r="A12" s="2" t="s">
        <v>6</v>
      </c>
      <c r="B12" s="6">
        <v>329.2</v>
      </c>
      <c r="C12" s="6">
        <v>431.4</v>
      </c>
      <c r="D12" s="6">
        <v>389.9</v>
      </c>
      <c r="E12" s="6">
        <v>322.5</v>
      </c>
      <c r="F12" s="6">
        <v>425.6</v>
      </c>
      <c r="G12" s="6">
        <v>432</v>
      </c>
      <c r="H12" s="6"/>
      <c r="I12" s="6">
        <v>256</v>
      </c>
      <c r="J12" s="6">
        <v>338.1</v>
      </c>
      <c r="K12" s="6">
        <v>402.5</v>
      </c>
      <c r="L12" s="6">
        <v>459.6</v>
      </c>
      <c r="M12" s="6">
        <v>343.1</v>
      </c>
      <c r="N12" s="35">
        <v>403.4</v>
      </c>
      <c r="U12" s="24"/>
      <c r="V12" s="24"/>
      <c r="W12" s="24"/>
      <c r="X12" s="24"/>
      <c r="Y12" s="24"/>
    </row>
    <row r="13" spans="1:25" x14ac:dyDescent="0.25">
      <c r="A13" s="2" t="s">
        <v>17</v>
      </c>
      <c r="B13" s="11">
        <v>1570</v>
      </c>
      <c r="C13" s="11">
        <v>1696</v>
      </c>
      <c r="D13" s="11">
        <v>1635</v>
      </c>
      <c r="E13" s="11">
        <v>1195</v>
      </c>
      <c r="F13" s="11">
        <v>1414</v>
      </c>
      <c r="G13" s="11">
        <v>1619</v>
      </c>
      <c r="H13" s="11"/>
      <c r="I13" s="11">
        <v>730</v>
      </c>
      <c r="J13" s="11">
        <v>826</v>
      </c>
      <c r="K13" s="11">
        <v>829</v>
      </c>
      <c r="L13" s="11">
        <v>662</v>
      </c>
      <c r="M13" s="11">
        <v>704</v>
      </c>
      <c r="N13" s="38">
        <v>704</v>
      </c>
      <c r="P13" s="29"/>
      <c r="Q13" s="29"/>
      <c r="R13" s="29"/>
      <c r="S13" s="29"/>
      <c r="U13" s="24"/>
      <c r="V13" s="24"/>
      <c r="W13" s="24"/>
      <c r="X13" s="24"/>
      <c r="Y13" s="24"/>
    </row>
    <row r="14" spans="1:25" x14ac:dyDescent="0.25">
      <c r="A14" s="12" t="s">
        <v>18</v>
      </c>
      <c r="B14" s="11">
        <v>1589</v>
      </c>
      <c r="C14" s="11">
        <v>1691</v>
      </c>
      <c r="D14" s="11">
        <v>1602</v>
      </c>
      <c r="E14" s="11">
        <v>1221</v>
      </c>
      <c r="F14" s="11">
        <v>1370</v>
      </c>
      <c r="G14" s="11">
        <v>1493</v>
      </c>
      <c r="H14" s="11"/>
      <c r="I14" s="11">
        <v>762</v>
      </c>
      <c r="J14" s="11">
        <v>810</v>
      </c>
      <c r="K14" s="11">
        <v>792</v>
      </c>
      <c r="L14" s="11">
        <v>662</v>
      </c>
      <c r="M14" s="11">
        <v>706</v>
      </c>
      <c r="N14" s="38">
        <v>747</v>
      </c>
      <c r="P14" s="29"/>
      <c r="Q14" s="29"/>
      <c r="R14" s="29"/>
      <c r="S14" s="29"/>
      <c r="U14" s="24"/>
      <c r="V14" s="24"/>
      <c r="W14" s="24"/>
      <c r="X14" s="24"/>
      <c r="Y14" s="24"/>
    </row>
    <row r="15" spans="1:25" x14ac:dyDescent="0.25">
      <c r="A15" s="12" t="s">
        <v>19</v>
      </c>
      <c r="B15" s="11">
        <v>1</v>
      </c>
      <c r="C15" s="11">
        <v>3</v>
      </c>
      <c r="D15" s="11">
        <v>2</v>
      </c>
      <c r="E15" s="11">
        <v>3</v>
      </c>
      <c r="F15" s="11">
        <v>2</v>
      </c>
      <c r="G15" s="11">
        <v>5</v>
      </c>
      <c r="H15" s="11"/>
      <c r="I15" s="11">
        <v>1</v>
      </c>
      <c r="J15" s="11">
        <v>1</v>
      </c>
      <c r="K15" s="11">
        <v>2</v>
      </c>
      <c r="L15" s="11">
        <v>1</v>
      </c>
      <c r="M15" s="11">
        <v>1</v>
      </c>
      <c r="N15" s="38">
        <v>6</v>
      </c>
      <c r="U15" s="24"/>
      <c r="V15" s="24"/>
      <c r="W15" s="24"/>
      <c r="X15" s="24"/>
      <c r="Y15" s="24"/>
    </row>
    <row r="16" spans="1:25" x14ac:dyDescent="0.25">
      <c r="A16" s="2" t="s">
        <v>20</v>
      </c>
      <c r="B16" s="11">
        <v>1590</v>
      </c>
      <c r="C16" s="11">
        <v>1694</v>
      </c>
      <c r="D16" s="11">
        <v>1604</v>
      </c>
      <c r="E16" s="11">
        <v>1224</v>
      </c>
      <c r="F16" s="11">
        <v>1372</v>
      </c>
      <c r="G16" s="11">
        <v>1498</v>
      </c>
      <c r="H16" s="11"/>
      <c r="I16" s="11">
        <v>763</v>
      </c>
      <c r="J16" s="11">
        <v>811</v>
      </c>
      <c r="K16" s="11">
        <v>794</v>
      </c>
      <c r="L16" s="11">
        <v>663</v>
      </c>
      <c r="M16" s="11">
        <v>707</v>
      </c>
      <c r="N16" s="38">
        <v>753</v>
      </c>
      <c r="P16" s="29"/>
      <c r="Q16" s="29"/>
      <c r="R16" s="29"/>
      <c r="S16" s="29"/>
      <c r="U16" s="24"/>
      <c r="V16" s="24"/>
      <c r="W16" s="24"/>
      <c r="X16" s="24"/>
      <c r="Y16" s="24"/>
    </row>
    <row r="17" spans="1:25" ht="17.25" x14ac:dyDescent="0.25">
      <c r="A17" s="9" t="s">
        <v>27</v>
      </c>
      <c r="B17" s="19">
        <v>660</v>
      </c>
      <c r="C17" s="19">
        <v>690</v>
      </c>
      <c r="D17" s="19">
        <v>761</v>
      </c>
      <c r="E17" s="19">
        <v>676</v>
      </c>
      <c r="F17" s="19">
        <v>562</v>
      </c>
      <c r="G17" s="19">
        <v>623</v>
      </c>
      <c r="H17" s="19"/>
      <c r="I17" s="19">
        <v>642</v>
      </c>
      <c r="J17" s="19">
        <v>674</v>
      </c>
      <c r="K17" s="19">
        <v>785</v>
      </c>
      <c r="L17" s="19">
        <v>704</v>
      </c>
      <c r="M17" s="19">
        <v>555</v>
      </c>
      <c r="N17" s="40">
        <v>582</v>
      </c>
      <c r="U17" s="24"/>
      <c r="V17" s="24"/>
      <c r="W17" s="24"/>
      <c r="X17" s="24"/>
      <c r="Y17" s="24"/>
    </row>
    <row r="18" spans="1:25" x14ac:dyDescent="0.25">
      <c r="A18" s="14" t="s">
        <v>21</v>
      </c>
      <c r="B18" s="20">
        <v>26.557583385777221</v>
      </c>
      <c r="C18" s="20">
        <v>20.875221762270844</v>
      </c>
      <c r="D18" s="20">
        <f>+D11/D14*1000</f>
        <v>12.671660424469414</v>
      </c>
      <c r="E18" s="20">
        <f>+E11/E14*1000</f>
        <v>-26.126126126126128</v>
      </c>
      <c r="F18" s="20">
        <v>33.36</v>
      </c>
      <c r="G18" s="20">
        <v>46.75</v>
      </c>
      <c r="H18" s="20"/>
      <c r="I18" s="20">
        <v>22.965879265091864</v>
      </c>
      <c r="J18" s="20">
        <v>20.74074074074074</v>
      </c>
      <c r="K18" s="20">
        <v>8.5858585858585847</v>
      </c>
      <c r="L18" s="20">
        <v>-42.9</v>
      </c>
      <c r="M18" s="20">
        <f>M11/M14*1000</f>
        <v>14.872521246458923</v>
      </c>
      <c r="N18" s="31">
        <f>N11/N14*1000</f>
        <v>39.357429718875501</v>
      </c>
    </row>
    <row r="19" spans="1:25" x14ac:dyDescent="0.25">
      <c r="A19" s="14" t="s">
        <v>22</v>
      </c>
      <c r="B19" s="21">
        <v>4.5656172238450726E-2</v>
      </c>
      <c r="C19" s="21">
        <v>2.9343308395677472E-2</v>
      </c>
      <c r="D19" s="21">
        <f>+D11/D3</f>
        <v>1.710337854916168E-2</v>
      </c>
      <c r="E19" s="21">
        <f>+E11/E3</f>
        <v>-3.6675097723614623E-2</v>
      </c>
      <c r="F19" s="21">
        <v>4.5999999999999999E-2</v>
      </c>
      <c r="G19" s="21">
        <f>G11/G3</f>
        <v>4.3764499341651511E-2</v>
      </c>
      <c r="H19" s="21"/>
      <c r="I19" s="21">
        <v>4.2178838274282961E-2</v>
      </c>
      <c r="J19" s="21">
        <v>3.0996309963099631E-2</v>
      </c>
      <c r="K19" s="21">
        <v>1.160013647219379E-2</v>
      </c>
      <c r="L19" s="21">
        <v>-5.8000000000000003E-2</v>
      </c>
      <c r="M19" s="21">
        <f>M11/M3</f>
        <v>2.4532710280373831E-2</v>
      </c>
      <c r="N19" s="23">
        <f>N11/N3</f>
        <v>3.9494895217624934E-2</v>
      </c>
    </row>
    <row r="20" spans="1:2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5" x14ac:dyDescent="0.25">
      <c r="A21" s="45" t="s">
        <v>26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28"/>
      <c r="M21" s="28"/>
      <c r="N21" s="18"/>
    </row>
    <row r="22" spans="1:25" x14ac:dyDescent="0.25">
      <c r="F22" s="18"/>
      <c r="G22" s="18"/>
      <c r="I22" s="22"/>
      <c r="J22" s="22"/>
      <c r="K22" s="22"/>
      <c r="L22" s="18"/>
      <c r="M22" s="18"/>
      <c r="N22" s="18"/>
    </row>
    <row r="23" spans="1:25" x14ac:dyDescent="0.25">
      <c r="F23" s="18"/>
      <c r="G23" s="18"/>
      <c r="I23" s="23"/>
      <c r="J23" s="23"/>
      <c r="K23" s="23"/>
      <c r="L23" s="23"/>
      <c r="M23" s="23"/>
      <c r="N23" s="23"/>
    </row>
  </sheetData>
  <sheetProtection algorithmName="SHA-512" hashValue="MBAmXuz2O6o4ZW+znnxTxB6BPh+THdOECbDirE2YzSFazZrhs2Dku1Dp2CETUSf7tZITbDrhW1aWhC4MpjrCpQ==" saltValue="3dQ0+ZSMIH1KqUK+hICzIA==" spinCount="100000" sheet="1" objects="1" scenarios="1"/>
  <mergeCells count="1">
    <mergeCell ref="A21:K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1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F31" sqref="F31"/>
    </sheetView>
  </sheetViews>
  <sheetFormatPr defaultColWidth="9.140625" defaultRowHeight="15" x14ac:dyDescent="0.25"/>
  <cols>
    <col min="1" max="1" width="39.7109375" style="15" customWidth="1"/>
    <col min="2" max="6" width="9.140625" style="15"/>
    <col min="7" max="7" width="12.28515625" style="15" customWidth="1"/>
    <col min="8" max="8" width="4.42578125" style="15" customWidth="1"/>
    <col min="9" max="16384" width="9.140625" style="15"/>
  </cols>
  <sheetData>
    <row r="1" spans="1:25" ht="17.2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386.6</v>
      </c>
      <c r="C3" s="6">
        <v>733.5</v>
      </c>
      <c r="D3" s="6">
        <v>690.9</v>
      </c>
      <c r="E3" s="6">
        <v>550.79999999999995</v>
      </c>
      <c r="F3" s="6">
        <v>745.8</v>
      </c>
      <c r="G3" s="6">
        <v>1128.5</v>
      </c>
      <c r="H3" s="6"/>
      <c r="I3" s="6">
        <v>174.4</v>
      </c>
      <c r="J3" s="6">
        <v>324.39999999999998</v>
      </c>
      <c r="K3" s="6">
        <v>342.4</v>
      </c>
      <c r="L3" s="6">
        <v>293.2</v>
      </c>
      <c r="M3" s="6">
        <v>284.2</v>
      </c>
      <c r="N3" s="35">
        <v>484.3</v>
      </c>
      <c r="U3" s="24"/>
      <c r="V3" s="24"/>
      <c r="W3" s="24"/>
      <c r="X3" s="24"/>
      <c r="Y3" s="24"/>
    </row>
    <row r="4" spans="1:25" x14ac:dyDescent="0.25">
      <c r="A4" s="2" t="s">
        <v>0</v>
      </c>
      <c r="B4" s="6">
        <v>3.1</v>
      </c>
      <c r="C4" s="6">
        <v>19</v>
      </c>
      <c r="D4" s="6">
        <v>23.3</v>
      </c>
      <c r="E4" s="6">
        <v>8.1999999999999993</v>
      </c>
      <c r="F4" s="6">
        <v>21.9</v>
      </c>
      <c r="G4" s="6">
        <v>55.8</v>
      </c>
      <c r="H4" s="6"/>
      <c r="I4" s="6">
        <v>-0.3</v>
      </c>
      <c r="J4" s="6">
        <v>3.1</v>
      </c>
      <c r="K4" s="6">
        <v>10.6</v>
      </c>
      <c r="L4" s="6">
        <v>3</v>
      </c>
      <c r="M4" s="6">
        <v>4.0999999999999996</v>
      </c>
      <c r="N4" s="35">
        <v>8.1</v>
      </c>
      <c r="P4" s="23"/>
      <c r="U4" s="24"/>
      <c r="V4" s="24"/>
      <c r="W4" s="24"/>
      <c r="X4" s="24"/>
      <c r="Y4" s="24"/>
    </row>
    <row r="5" spans="1:25" x14ac:dyDescent="0.25">
      <c r="A5" s="2" t="s">
        <v>1</v>
      </c>
      <c r="B5" s="6">
        <v>-15.3</v>
      </c>
      <c r="C5" s="6">
        <v>-12.3</v>
      </c>
      <c r="D5" s="6">
        <v>-14.9</v>
      </c>
      <c r="E5" s="6">
        <v>-13.9</v>
      </c>
      <c r="F5" s="6">
        <v>-16.399999999999999</v>
      </c>
      <c r="G5" s="6">
        <v>-19.2</v>
      </c>
      <c r="H5" s="6"/>
      <c r="I5" s="6">
        <v>-9</v>
      </c>
      <c r="J5" s="6">
        <v>-4.8000000000000007</v>
      </c>
      <c r="K5" s="6">
        <v>-7.2</v>
      </c>
      <c r="L5" s="6">
        <v>-6.4</v>
      </c>
      <c r="M5" s="6">
        <v>-7.4</v>
      </c>
      <c r="N5" s="35">
        <v>-10.5</v>
      </c>
      <c r="U5" s="24"/>
      <c r="V5" s="24"/>
      <c r="W5" s="24"/>
      <c r="X5" s="24"/>
      <c r="Y5" s="24"/>
    </row>
    <row r="6" spans="1:25" x14ac:dyDescent="0.25">
      <c r="A6" s="2" t="s">
        <v>2</v>
      </c>
      <c r="B6" s="6">
        <v>0.1</v>
      </c>
      <c r="C6" s="6">
        <v>0.1</v>
      </c>
      <c r="D6" s="6">
        <v>0.2</v>
      </c>
      <c r="E6" s="6">
        <v>1.3</v>
      </c>
      <c r="F6" s="6">
        <v>1</v>
      </c>
      <c r="G6" s="6">
        <v>1.1000000000000001</v>
      </c>
      <c r="H6" s="6"/>
      <c r="I6" s="6">
        <v>0.1</v>
      </c>
      <c r="J6" s="6">
        <v>0.1</v>
      </c>
      <c r="K6" s="6">
        <v>0.1</v>
      </c>
      <c r="L6" s="6">
        <v>0.6</v>
      </c>
      <c r="M6" s="6">
        <v>0.5</v>
      </c>
      <c r="N6" s="35">
        <v>0.6</v>
      </c>
      <c r="U6" s="24"/>
      <c r="V6" s="24"/>
      <c r="W6" s="24"/>
      <c r="X6" s="24"/>
      <c r="Y6" s="24"/>
    </row>
    <row r="7" spans="1:25" x14ac:dyDescent="0.25">
      <c r="A7" s="2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42" t="s">
        <v>44</v>
      </c>
      <c r="H7" s="6"/>
      <c r="I7" s="6">
        <v>0</v>
      </c>
      <c r="J7" s="6">
        <v>0</v>
      </c>
      <c r="K7" s="6">
        <v>0</v>
      </c>
      <c r="L7" s="6">
        <v>0</v>
      </c>
      <c r="M7" s="6">
        <v>0</v>
      </c>
      <c r="N7" s="35" t="s">
        <v>44</v>
      </c>
      <c r="U7" s="24"/>
      <c r="V7" s="24"/>
      <c r="W7" s="24"/>
      <c r="X7" s="24"/>
      <c r="Y7" s="24"/>
    </row>
    <row r="8" spans="1:25" x14ac:dyDescent="0.25">
      <c r="A8" s="7" t="s">
        <v>4</v>
      </c>
      <c r="B8" s="8">
        <v>3</v>
      </c>
      <c r="C8" s="8">
        <v>18.8</v>
      </c>
      <c r="D8" s="8">
        <v>23.1</v>
      </c>
      <c r="E8" s="8">
        <v>6.9</v>
      </c>
      <c r="F8" s="8">
        <v>20.9</v>
      </c>
      <c r="G8" s="8">
        <v>54.7</v>
      </c>
      <c r="H8" s="8"/>
      <c r="I8" s="8">
        <v>-0.4</v>
      </c>
      <c r="J8" s="8">
        <v>3</v>
      </c>
      <c r="K8" s="8">
        <v>10.5</v>
      </c>
      <c r="L8" s="8">
        <v>2.4</v>
      </c>
      <c r="M8" s="8">
        <v>3.6</v>
      </c>
      <c r="N8" s="36">
        <v>7.5</v>
      </c>
      <c r="P8" s="23"/>
      <c r="U8" s="24"/>
      <c r="V8" s="24"/>
      <c r="W8" s="24"/>
      <c r="X8" s="24"/>
      <c r="Y8" s="24"/>
    </row>
    <row r="9" spans="1:25" x14ac:dyDescent="0.25">
      <c r="A9" s="9" t="s">
        <v>5</v>
      </c>
      <c r="B9" s="10">
        <v>-15.4</v>
      </c>
      <c r="C9" s="10">
        <v>-12.4</v>
      </c>
      <c r="D9" s="10">
        <v>-15.1</v>
      </c>
      <c r="E9" s="10">
        <v>-15.2</v>
      </c>
      <c r="F9" s="10">
        <v>-17.399999999999999</v>
      </c>
      <c r="G9" s="10">
        <v>-20.3</v>
      </c>
      <c r="H9" s="10"/>
      <c r="I9" s="10">
        <v>-9.1</v>
      </c>
      <c r="J9" s="10">
        <v>-4.9000000000000004</v>
      </c>
      <c r="K9" s="10">
        <v>-7.3</v>
      </c>
      <c r="L9" s="10">
        <v>-7</v>
      </c>
      <c r="M9" s="10">
        <v>-7.9</v>
      </c>
      <c r="N9" s="37">
        <v>-11.1</v>
      </c>
      <c r="U9" s="24"/>
      <c r="V9" s="24"/>
      <c r="W9" s="24"/>
      <c r="X9" s="24"/>
      <c r="Y9" s="24"/>
    </row>
    <row r="10" spans="1:25" x14ac:dyDescent="0.25">
      <c r="A10" s="2" t="s">
        <v>6</v>
      </c>
      <c r="B10" s="6">
        <v>108</v>
      </c>
      <c r="C10" s="6">
        <v>95.6</v>
      </c>
      <c r="D10" s="6">
        <v>67.2</v>
      </c>
      <c r="E10" s="6">
        <v>54.1</v>
      </c>
      <c r="F10" s="6">
        <v>70.8</v>
      </c>
      <c r="G10" s="6">
        <v>90.2</v>
      </c>
      <c r="H10" s="6"/>
      <c r="I10" s="6">
        <v>123.2</v>
      </c>
      <c r="J10" s="6">
        <v>126.8</v>
      </c>
      <c r="K10" s="6">
        <v>73.7</v>
      </c>
      <c r="L10" s="6">
        <v>36.5</v>
      </c>
      <c r="M10" s="6">
        <v>43.8</v>
      </c>
      <c r="N10" s="35">
        <v>44.6</v>
      </c>
      <c r="U10" s="24"/>
      <c r="V10" s="24"/>
      <c r="W10" s="24"/>
      <c r="X10" s="24"/>
      <c r="Y10" s="24"/>
    </row>
    <row r="11" spans="1:25" x14ac:dyDescent="0.25">
      <c r="A11" s="12" t="s">
        <v>17</v>
      </c>
      <c r="B11" s="11">
        <v>1028</v>
      </c>
      <c r="C11" s="11">
        <v>1558</v>
      </c>
      <c r="D11" s="11">
        <v>1384</v>
      </c>
      <c r="E11" s="11">
        <v>1287</v>
      </c>
      <c r="F11" s="11">
        <v>1261</v>
      </c>
      <c r="G11" s="11">
        <v>1474</v>
      </c>
      <c r="H11" s="11"/>
      <c r="I11" s="11">
        <v>508</v>
      </c>
      <c r="J11" s="11">
        <v>712</v>
      </c>
      <c r="K11" s="11">
        <v>671</v>
      </c>
      <c r="L11" s="11">
        <v>635</v>
      </c>
      <c r="M11" s="11">
        <v>573</v>
      </c>
      <c r="N11" s="38">
        <v>674</v>
      </c>
      <c r="P11" s="29"/>
      <c r="Q11" s="29"/>
      <c r="R11" s="29"/>
      <c r="S11" s="29"/>
      <c r="U11" s="24"/>
      <c r="V11" s="24"/>
      <c r="W11" s="24"/>
      <c r="X11" s="24"/>
      <c r="Y11" s="24"/>
    </row>
    <row r="12" spans="1:25" x14ac:dyDescent="0.25">
      <c r="A12" s="12" t="s">
        <v>25</v>
      </c>
      <c r="B12" s="11">
        <v>1023</v>
      </c>
      <c r="C12" s="11">
        <v>1554</v>
      </c>
      <c r="D12" s="11">
        <v>1374</v>
      </c>
      <c r="E12" s="11">
        <v>1301</v>
      </c>
      <c r="F12" s="11">
        <v>1259</v>
      </c>
      <c r="G12" s="11">
        <v>1474</v>
      </c>
      <c r="H12" s="11"/>
      <c r="I12" s="11">
        <v>502</v>
      </c>
      <c r="J12" s="11">
        <v>698</v>
      </c>
      <c r="K12" s="11">
        <v>671</v>
      </c>
      <c r="L12" s="11">
        <v>635</v>
      </c>
      <c r="M12" s="11">
        <v>567</v>
      </c>
      <c r="N12" s="38">
        <v>675</v>
      </c>
      <c r="P12" s="29"/>
      <c r="Q12" s="29"/>
      <c r="R12" s="29"/>
      <c r="S12" s="29"/>
      <c r="U12" s="24"/>
      <c r="V12" s="24"/>
      <c r="W12" s="24"/>
      <c r="X12" s="24"/>
      <c r="Y12" s="24"/>
    </row>
    <row r="13" spans="1:25" x14ac:dyDescent="0.25">
      <c r="A13" s="2" t="s">
        <v>8</v>
      </c>
      <c r="B13" s="13">
        <v>46</v>
      </c>
      <c r="C13" s="13">
        <v>69</v>
      </c>
      <c r="D13" s="13">
        <v>75</v>
      </c>
      <c r="E13" s="13">
        <v>66</v>
      </c>
      <c r="F13" s="13">
        <v>66</v>
      </c>
      <c r="G13" s="13">
        <v>81</v>
      </c>
      <c r="H13" s="13"/>
      <c r="I13" s="13">
        <v>47</v>
      </c>
      <c r="J13" s="13">
        <v>53</v>
      </c>
      <c r="K13" s="13">
        <v>78</v>
      </c>
      <c r="L13" s="13">
        <v>74</v>
      </c>
      <c r="M13" s="13">
        <v>68</v>
      </c>
      <c r="N13" s="39">
        <v>71</v>
      </c>
      <c r="U13" s="24"/>
      <c r="V13" s="24"/>
      <c r="W13" s="24"/>
      <c r="X13" s="24"/>
      <c r="Y13" s="24"/>
    </row>
    <row r="14" spans="1:25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5" x14ac:dyDescent="0.25">
      <c r="B15" s="25"/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2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8"/>
      <c r="M17" s="18"/>
      <c r="N17" s="18"/>
    </row>
    <row r="18" spans="2:14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20" spans="2:14" x14ac:dyDescent="0.25">
      <c r="F20" s="24"/>
      <c r="G20" s="24"/>
    </row>
    <row r="21" spans="2:14" x14ac:dyDescent="0.25">
      <c r="F21" s="24"/>
      <c r="G21" s="24"/>
    </row>
  </sheetData>
  <sheetProtection algorithmName="SHA-512" hashValue="SDp+E8QAPDkcyBpVVCUXzYBmh1TjhmC37bLXvtbNUTim1ovuDmEl0hnv8mQFLb4SUgvQhTlhe9WzVc+LweRSDA==" saltValue="23tnyPiGE2NrkP33CADTp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1"/>
  <sheetViews>
    <sheetView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I22" sqref="I22"/>
    </sheetView>
  </sheetViews>
  <sheetFormatPr defaultColWidth="9.140625" defaultRowHeight="15" x14ac:dyDescent="0.25"/>
  <cols>
    <col min="1" max="1" width="39.7109375" style="15" customWidth="1"/>
    <col min="2" max="7" width="9.140625" style="15"/>
    <col min="8" max="8" width="4.42578125" style="15" customWidth="1"/>
    <col min="9" max="16384" width="9.140625" style="15"/>
  </cols>
  <sheetData>
    <row r="1" spans="1:25" ht="17.25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726.9</v>
      </c>
      <c r="C3" s="6">
        <v>758.4</v>
      </c>
      <c r="D3" s="6">
        <v>746.5</v>
      </c>
      <c r="E3" s="6">
        <v>408</v>
      </c>
      <c r="F3" s="6">
        <v>318.89999999999998</v>
      </c>
      <c r="G3" s="6">
        <v>327</v>
      </c>
      <c r="H3" s="6"/>
      <c r="I3" s="6">
        <v>353.9</v>
      </c>
      <c r="J3" s="6">
        <v>365</v>
      </c>
      <c r="K3" s="6">
        <v>349.6</v>
      </c>
      <c r="L3" s="6">
        <v>247.9</v>
      </c>
      <c r="M3" s="6">
        <v>152.30000000000001</v>
      </c>
      <c r="N3" s="35">
        <v>166</v>
      </c>
      <c r="O3" s="23"/>
      <c r="U3" s="24"/>
      <c r="V3" s="24"/>
      <c r="W3" s="24"/>
      <c r="X3" s="24"/>
      <c r="Y3" s="24"/>
    </row>
    <row r="4" spans="1:25" x14ac:dyDescent="0.25">
      <c r="A4" s="2" t="s">
        <v>0</v>
      </c>
      <c r="B4" s="6">
        <v>30.6</v>
      </c>
      <c r="C4" s="6">
        <v>34.5</v>
      </c>
      <c r="D4" s="6">
        <v>26.4</v>
      </c>
      <c r="E4" s="6">
        <v>9.9</v>
      </c>
      <c r="F4" s="6">
        <v>21.2</v>
      </c>
      <c r="G4" s="6">
        <v>15.3</v>
      </c>
      <c r="H4" s="6"/>
      <c r="I4" s="6">
        <v>17</v>
      </c>
      <c r="J4" s="6">
        <v>11.6</v>
      </c>
      <c r="K4" s="6">
        <v>11.6</v>
      </c>
      <c r="L4" s="6">
        <v>13.8</v>
      </c>
      <c r="M4" s="6">
        <v>10.199999999999999</v>
      </c>
      <c r="N4" s="35">
        <v>12.1</v>
      </c>
      <c r="U4" s="24"/>
      <c r="V4" s="24"/>
      <c r="W4" s="24"/>
      <c r="X4" s="24"/>
      <c r="Y4" s="24"/>
    </row>
    <row r="5" spans="1:25" x14ac:dyDescent="0.25">
      <c r="A5" s="2" t="s">
        <v>1</v>
      </c>
      <c r="B5" s="6">
        <v>36.299999999999997</v>
      </c>
      <c r="C5" s="6">
        <v>39.700000000000003</v>
      </c>
      <c r="D5" s="6">
        <v>34.5</v>
      </c>
      <c r="E5" s="6">
        <v>28.2</v>
      </c>
      <c r="F5" s="6">
        <v>31.1</v>
      </c>
      <c r="G5" s="6">
        <v>25.9</v>
      </c>
      <c r="H5" s="6"/>
      <c r="I5" s="6">
        <v>17.8</v>
      </c>
      <c r="J5" s="6">
        <v>13.799999999999999</v>
      </c>
      <c r="K5" s="6">
        <v>14.3</v>
      </c>
      <c r="L5" s="6">
        <v>21.1</v>
      </c>
      <c r="M5" s="6">
        <v>12.4</v>
      </c>
      <c r="N5" s="35">
        <v>14.7</v>
      </c>
      <c r="U5" s="24"/>
      <c r="V5" s="24"/>
      <c r="W5" s="24"/>
      <c r="X5" s="24"/>
      <c r="Y5" s="24"/>
    </row>
    <row r="6" spans="1:25" x14ac:dyDescent="0.25">
      <c r="A6" s="2" t="s">
        <v>2</v>
      </c>
      <c r="B6" s="6">
        <v>8.1999999999999993</v>
      </c>
      <c r="C6" s="6">
        <v>8.4</v>
      </c>
      <c r="D6" s="6">
        <v>8.5</v>
      </c>
      <c r="E6" s="6">
        <v>11.3</v>
      </c>
      <c r="F6" s="6">
        <v>9.3000000000000007</v>
      </c>
      <c r="G6" s="6">
        <v>9.6</v>
      </c>
      <c r="H6" s="6"/>
      <c r="I6" s="6">
        <v>4.3</v>
      </c>
      <c r="J6" s="6">
        <v>4.0999999999999996</v>
      </c>
      <c r="K6" s="6">
        <v>4.3</v>
      </c>
      <c r="L6" s="6">
        <v>6.3</v>
      </c>
      <c r="M6" s="6">
        <v>5.6</v>
      </c>
      <c r="N6" s="35">
        <v>4.8</v>
      </c>
      <c r="U6" s="24"/>
      <c r="V6" s="24"/>
      <c r="W6" s="24"/>
      <c r="X6" s="24"/>
      <c r="Y6" s="24"/>
    </row>
    <row r="7" spans="1:25" x14ac:dyDescent="0.25">
      <c r="A7" s="2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 t="s">
        <v>44</v>
      </c>
      <c r="H7" s="6"/>
      <c r="I7" s="6">
        <v>0</v>
      </c>
      <c r="J7" s="6">
        <v>0</v>
      </c>
      <c r="K7" s="6">
        <v>0</v>
      </c>
      <c r="L7" s="6">
        <v>0</v>
      </c>
      <c r="M7" s="6">
        <v>0</v>
      </c>
      <c r="N7" s="35" t="s">
        <v>44</v>
      </c>
      <c r="U7" s="24"/>
      <c r="V7" s="24"/>
      <c r="W7" s="24"/>
      <c r="X7" s="24"/>
      <c r="Y7" s="24"/>
    </row>
    <row r="8" spans="1:25" x14ac:dyDescent="0.25">
      <c r="A8" s="7" t="s">
        <v>4</v>
      </c>
      <c r="B8" s="8">
        <v>22.4</v>
      </c>
      <c r="C8" s="8">
        <v>26.1</v>
      </c>
      <c r="D8" s="8">
        <v>17.899999999999999</v>
      </c>
      <c r="E8" s="8">
        <v>-14.8</v>
      </c>
      <c r="F8" s="8">
        <v>11.9</v>
      </c>
      <c r="G8" s="8">
        <v>5.6</v>
      </c>
      <c r="H8" s="8"/>
      <c r="I8" s="8">
        <v>12.7</v>
      </c>
      <c r="J8" s="8">
        <v>7.5</v>
      </c>
      <c r="K8" s="8">
        <v>7.3</v>
      </c>
      <c r="L8" s="8">
        <v>-5.5</v>
      </c>
      <c r="M8" s="8">
        <v>4.5999999999999996</v>
      </c>
      <c r="N8" s="36">
        <v>7.3</v>
      </c>
      <c r="U8" s="24"/>
      <c r="V8" s="24"/>
      <c r="W8" s="24"/>
      <c r="X8" s="24"/>
      <c r="Y8" s="24"/>
    </row>
    <row r="9" spans="1:25" x14ac:dyDescent="0.25">
      <c r="A9" s="9" t="s">
        <v>5</v>
      </c>
      <c r="B9" s="10">
        <v>28.1</v>
      </c>
      <c r="C9" s="10">
        <v>31.3</v>
      </c>
      <c r="D9" s="10">
        <v>26</v>
      </c>
      <c r="E9" s="10">
        <v>16.899999999999999</v>
      </c>
      <c r="F9" s="10">
        <v>21.8</v>
      </c>
      <c r="G9" s="10">
        <v>16.3</v>
      </c>
      <c r="H9" s="10"/>
      <c r="I9" s="10">
        <v>13.5</v>
      </c>
      <c r="J9" s="10">
        <v>9.6999999999999993</v>
      </c>
      <c r="K9" s="10">
        <v>10</v>
      </c>
      <c r="L9" s="10">
        <v>14.8</v>
      </c>
      <c r="M9" s="10">
        <v>6.8</v>
      </c>
      <c r="N9" s="37">
        <v>9.9</v>
      </c>
      <c r="U9" s="24"/>
      <c r="V9" s="24"/>
      <c r="W9" s="24"/>
      <c r="X9" s="24"/>
      <c r="Y9" s="24"/>
    </row>
    <row r="10" spans="1:25" x14ac:dyDescent="0.25">
      <c r="A10" s="2" t="s">
        <v>6</v>
      </c>
      <c r="B10" s="6">
        <v>382.1</v>
      </c>
      <c r="C10" s="6">
        <v>397.3</v>
      </c>
      <c r="D10" s="6">
        <v>340.6</v>
      </c>
      <c r="E10" s="6">
        <v>139.4</v>
      </c>
      <c r="F10" s="6">
        <v>145.80000000000001</v>
      </c>
      <c r="G10" s="6">
        <v>175.2</v>
      </c>
      <c r="H10" s="6"/>
      <c r="I10" s="6">
        <v>392.5</v>
      </c>
      <c r="J10" s="6">
        <v>402.5</v>
      </c>
      <c r="K10" s="6">
        <v>400.7</v>
      </c>
      <c r="L10" s="6">
        <v>274.7</v>
      </c>
      <c r="M10" s="6">
        <v>133.1</v>
      </c>
      <c r="N10" s="35">
        <v>151.19999999999999</v>
      </c>
      <c r="U10" s="24"/>
      <c r="V10" s="24"/>
      <c r="W10" s="24"/>
      <c r="X10" s="24"/>
      <c r="Y10" s="24"/>
    </row>
    <row r="11" spans="1:25" x14ac:dyDescent="0.25">
      <c r="A11" s="2" t="s">
        <v>8</v>
      </c>
      <c r="B11" s="13">
        <v>1417</v>
      </c>
      <c r="C11" s="13">
        <v>1420</v>
      </c>
      <c r="D11" s="13">
        <v>1350</v>
      </c>
      <c r="E11" s="13">
        <v>919</v>
      </c>
      <c r="F11" s="13">
        <v>819</v>
      </c>
      <c r="G11" s="13">
        <v>859</v>
      </c>
      <c r="H11" s="13"/>
      <c r="I11" s="13">
        <v>1428</v>
      </c>
      <c r="J11" s="13">
        <v>1451</v>
      </c>
      <c r="K11" s="13">
        <v>1445</v>
      </c>
      <c r="L11" s="13">
        <v>971</v>
      </c>
      <c r="M11" s="13">
        <v>841</v>
      </c>
      <c r="N11" s="39">
        <v>826</v>
      </c>
      <c r="P11" s="29"/>
      <c r="Q11" s="29"/>
      <c r="U11" s="24"/>
      <c r="V11" s="24"/>
      <c r="W11" s="24"/>
      <c r="X11" s="24"/>
      <c r="Y11" s="24"/>
    </row>
    <row r="15" spans="1:25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8"/>
      <c r="M15" s="18"/>
      <c r="N15" s="18"/>
    </row>
    <row r="16" spans="1:2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8"/>
      <c r="M16" s="18"/>
      <c r="N16" s="18"/>
    </row>
    <row r="20" spans="6:7" x14ac:dyDescent="0.25">
      <c r="F20" s="24"/>
      <c r="G20" s="24"/>
    </row>
    <row r="21" spans="6:7" x14ac:dyDescent="0.25">
      <c r="F21" s="24"/>
      <c r="G21" s="24"/>
    </row>
  </sheetData>
  <sheetProtection algorithmName="SHA-512" hashValue="7fPh3vtUv60ZTu8lKv5dah0rwEfPDHmFCVHY23WdtPCfXVc4TUUmJ+0V3n2RPjw9xXQxkfxKkGos36tn3hPjrA==" saltValue="xe7X17XqzrDOzqA2c381s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1"/>
  <sheetViews>
    <sheetView zoomScaleNormal="100"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J25" sqref="J25"/>
    </sheetView>
  </sheetViews>
  <sheetFormatPr defaultColWidth="9.140625" defaultRowHeight="15" x14ac:dyDescent="0.25"/>
  <cols>
    <col min="1" max="1" width="39.7109375" style="15" customWidth="1"/>
    <col min="2" max="2" width="9.140625" style="15" customWidth="1"/>
    <col min="3" max="7" width="9.140625" style="15"/>
    <col min="8" max="8" width="4.42578125" style="15" customWidth="1"/>
    <col min="9" max="16384" width="9.140625" style="15"/>
  </cols>
  <sheetData>
    <row r="1" spans="1:25" ht="17.25" x14ac:dyDescent="0.3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2" t="s">
        <v>7</v>
      </c>
      <c r="B3" s="6">
        <v>76.2</v>
      </c>
      <c r="C3" s="6">
        <v>75</v>
      </c>
      <c r="D3" s="6">
        <v>86.4</v>
      </c>
      <c r="E3" s="6">
        <v>93.4</v>
      </c>
      <c r="F3" s="6">
        <v>89.5</v>
      </c>
      <c r="G3" s="6">
        <v>66.2</v>
      </c>
      <c r="H3" s="6"/>
      <c r="I3" s="6">
        <v>36.4</v>
      </c>
      <c r="J3" s="6">
        <v>39.199999999999996</v>
      </c>
      <c r="K3" s="6">
        <v>37.9</v>
      </c>
      <c r="L3" s="6">
        <v>44.4</v>
      </c>
      <c r="M3" s="6">
        <v>42.2</v>
      </c>
      <c r="N3" s="35">
        <v>57.5</v>
      </c>
      <c r="U3" s="24"/>
      <c r="V3" s="24"/>
      <c r="W3" s="24"/>
      <c r="X3" s="24"/>
      <c r="Y3" s="24"/>
    </row>
    <row r="4" spans="1:25" x14ac:dyDescent="0.25">
      <c r="A4" s="2" t="s">
        <v>0</v>
      </c>
      <c r="B4" s="6">
        <v>6.1</v>
      </c>
      <c r="C4" s="6">
        <v>-10.1</v>
      </c>
      <c r="D4" s="6">
        <v>-2.7</v>
      </c>
      <c r="E4" s="6">
        <v>-11.2</v>
      </c>
      <c r="F4" s="6">
        <v>-89.6</v>
      </c>
      <c r="G4" s="6">
        <v>-35.6</v>
      </c>
      <c r="H4" s="6"/>
      <c r="I4" s="6">
        <v>2</v>
      </c>
      <c r="J4" s="6">
        <v>-2.5</v>
      </c>
      <c r="K4" s="6">
        <v>4</v>
      </c>
      <c r="L4" s="6">
        <v>5.6</v>
      </c>
      <c r="M4" s="6">
        <v>-9.6</v>
      </c>
      <c r="N4" s="35">
        <v>-36.299999999999997</v>
      </c>
      <c r="P4" s="23"/>
      <c r="U4" s="24"/>
      <c r="V4" s="24"/>
      <c r="W4" s="24"/>
      <c r="X4" s="24"/>
      <c r="Y4" s="24"/>
    </row>
    <row r="5" spans="1:25" ht="17.25" x14ac:dyDescent="0.25">
      <c r="A5" s="2" t="s">
        <v>42</v>
      </c>
      <c r="B5" s="6">
        <v>-35.9</v>
      </c>
      <c r="C5" s="6">
        <v>-39.800000000000004</v>
      </c>
      <c r="D5" s="6">
        <v>-32.1</v>
      </c>
      <c r="E5" s="6">
        <v>-35.9</v>
      </c>
      <c r="F5" s="6">
        <v>-46.9</v>
      </c>
      <c r="G5" s="6">
        <v>-77.599999999999994</v>
      </c>
      <c r="H5" s="6"/>
      <c r="I5" s="6">
        <v>-14.400000000000002</v>
      </c>
      <c r="J5" s="6">
        <v>-17</v>
      </c>
      <c r="K5" s="6">
        <v>-18.399999999999999</v>
      </c>
      <c r="L5" s="6">
        <v>-17.5</v>
      </c>
      <c r="M5" s="6">
        <v>-21.8</v>
      </c>
      <c r="N5" s="35">
        <v>-24</v>
      </c>
      <c r="U5" s="24"/>
      <c r="V5" s="24"/>
      <c r="W5" s="24"/>
      <c r="X5" s="24"/>
      <c r="Y5" s="24"/>
    </row>
    <row r="6" spans="1:25" x14ac:dyDescent="0.25">
      <c r="A6" s="2" t="s">
        <v>2</v>
      </c>
      <c r="B6" s="6">
        <v>9.5</v>
      </c>
      <c r="C6" s="6">
        <v>9.4</v>
      </c>
      <c r="D6" s="6">
        <v>10.9</v>
      </c>
      <c r="E6" s="6">
        <v>15.6</v>
      </c>
      <c r="F6" s="6">
        <v>15</v>
      </c>
      <c r="G6" s="6">
        <v>10.9</v>
      </c>
      <c r="H6" s="6"/>
      <c r="I6" s="6">
        <v>4.7</v>
      </c>
      <c r="J6" s="6">
        <v>4.5</v>
      </c>
      <c r="K6" s="6">
        <v>5.4</v>
      </c>
      <c r="L6" s="6">
        <v>7.5</v>
      </c>
      <c r="M6" s="6">
        <v>7.8</v>
      </c>
      <c r="N6" s="35">
        <v>8.3000000000000007</v>
      </c>
      <c r="U6" s="24"/>
      <c r="V6" s="24"/>
      <c r="W6" s="24"/>
      <c r="X6" s="24"/>
      <c r="Y6" s="24"/>
    </row>
    <row r="7" spans="1:25" x14ac:dyDescent="0.25">
      <c r="A7" s="2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 t="s">
        <v>44</v>
      </c>
      <c r="H7" s="6"/>
      <c r="I7" s="6">
        <v>0</v>
      </c>
      <c r="J7" s="6">
        <v>0</v>
      </c>
      <c r="K7" s="6">
        <v>0</v>
      </c>
      <c r="L7" s="6">
        <v>0</v>
      </c>
      <c r="M7" s="6">
        <v>0</v>
      </c>
      <c r="N7" s="35" t="s">
        <v>44</v>
      </c>
      <c r="U7" s="24"/>
      <c r="V7" s="24"/>
      <c r="W7" s="24"/>
      <c r="X7" s="24"/>
      <c r="Y7" s="24"/>
    </row>
    <row r="8" spans="1:25" x14ac:dyDescent="0.25">
      <c r="A8" s="7" t="s">
        <v>4</v>
      </c>
      <c r="B8" s="8">
        <v>-3.4</v>
      </c>
      <c r="C8" s="8">
        <v>-19.399999999999999</v>
      </c>
      <c r="D8" s="8">
        <v>-13.6</v>
      </c>
      <c r="E8" s="8">
        <v>-26.8</v>
      </c>
      <c r="F8" s="8">
        <v>-104.6</v>
      </c>
      <c r="G8" s="8">
        <v>-46.6</v>
      </c>
      <c r="H8" s="8"/>
      <c r="I8" s="8">
        <v>-2.7</v>
      </c>
      <c r="J8" s="8">
        <v>-7</v>
      </c>
      <c r="K8" s="8">
        <v>-1.4</v>
      </c>
      <c r="L8" s="8">
        <v>-1.9</v>
      </c>
      <c r="M8" s="8">
        <v>-17.399999999999999</v>
      </c>
      <c r="N8" s="36">
        <v>-44.6</v>
      </c>
      <c r="P8" s="23"/>
      <c r="U8" s="24"/>
      <c r="V8" s="24"/>
      <c r="W8" s="24"/>
      <c r="X8" s="24"/>
      <c r="Y8" s="24"/>
    </row>
    <row r="9" spans="1:25" x14ac:dyDescent="0.25">
      <c r="A9" s="9" t="s">
        <v>5</v>
      </c>
      <c r="B9" s="10">
        <v>-45.4</v>
      </c>
      <c r="C9" s="10">
        <v>-49.2</v>
      </c>
      <c r="D9" s="10">
        <v>-43</v>
      </c>
      <c r="E9" s="10">
        <v>-51.5</v>
      </c>
      <c r="F9" s="10">
        <v>-61.9</v>
      </c>
      <c r="G9" s="10">
        <v>-88.5</v>
      </c>
      <c r="H9" s="10"/>
      <c r="I9" s="10">
        <v>-19.100000000000001</v>
      </c>
      <c r="J9" s="10">
        <v>-21.5</v>
      </c>
      <c r="K9" s="10">
        <v>-23.8</v>
      </c>
      <c r="L9" s="10">
        <v>-25</v>
      </c>
      <c r="M9" s="10">
        <v>-29.6</v>
      </c>
      <c r="N9" s="37">
        <v>-32.299999999999997</v>
      </c>
      <c r="U9" s="24"/>
      <c r="V9" s="24"/>
      <c r="W9" s="24"/>
      <c r="X9" s="24"/>
      <c r="Y9" s="24"/>
    </row>
    <row r="10" spans="1:25" x14ac:dyDescent="0.25">
      <c r="A10" s="2" t="s">
        <v>6</v>
      </c>
      <c r="B10" s="6">
        <v>344.9</v>
      </c>
      <c r="C10" s="6">
        <v>401.2</v>
      </c>
      <c r="D10" s="6">
        <v>497.1</v>
      </c>
      <c r="E10" s="6">
        <v>601</v>
      </c>
      <c r="F10" s="6">
        <v>541.6</v>
      </c>
      <c r="G10" s="6">
        <v>590</v>
      </c>
      <c r="H10" s="6"/>
      <c r="I10" s="6">
        <v>277.10000000000002</v>
      </c>
      <c r="J10" s="6">
        <v>334.9</v>
      </c>
      <c r="K10" s="6">
        <v>346.8</v>
      </c>
      <c r="L10" s="6">
        <v>574.6</v>
      </c>
      <c r="M10" s="6">
        <v>646.5</v>
      </c>
      <c r="N10" s="35">
        <v>474.4</v>
      </c>
      <c r="U10" s="24"/>
      <c r="V10" s="24"/>
      <c r="W10" s="24"/>
      <c r="X10" s="24"/>
      <c r="Y10" s="24"/>
    </row>
    <row r="11" spans="1:25" x14ac:dyDescent="0.25">
      <c r="A11" s="7" t="s">
        <v>34</v>
      </c>
      <c r="B11" s="13">
        <v>239</v>
      </c>
      <c r="C11" s="13">
        <v>280</v>
      </c>
      <c r="D11" s="13">
        <v>311</v>
      </c>
      <c r="E11" s="13">
        <v>366</v>
      </c>
      <c r="F11" s="13">
        <v>368</v>
      </c>
      <c r="G11" s="13">
        <v>160</v>
      </c>
      <c r="H11" s="13"/>
      <c r="I11" s="13">
        <v>256</v>
      </c>
      <c r="J11" s="13">
        <v>258</v>
      </c>
      <c r="K11" s="13">
        <f>276+25</f>
        <v>301</v>
      </c>
      <c r="L11" s="13">
        <v>363</v>
      </c>
      <c r="M11" s="13">
        <v>375</v>
      </c>
      <c r="N11" s="39">
        <v>418</v>
      </c>
      <c r="U11" s="24"/>
      <c r="V11" s="24"/>
      <c r="W11" s="24"/>
      <c r="X11" s="24"/>
      <c r="Y11" s="24"/>
    </row>
    <row r="13" spans="1:2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5" spans="1:25" x14ac:dyDescent="0.25">
      <c r="L15" s="18"/>
      <c r="M15" s="18"/>
      <c r="N15" s="18"/>
    </row>
    <row r="16" spans="1:25" x14ac:dyDescent="0.25">
      <c r="L16" s="18"/>
      <c r="M16" s="18"/>
      <c r="N16" s="18"/>
    </row>
    <row r="20" spans="6:7" x14ac:dyDescent="0.25">
      <c r="F20" s="24"/>
      <c r="G20" s="24"/>
    </row>
    <row r="21" spans="6:7" x14ac:dyDescent="0.25">
      <c r="F21" s="24"/>
      <c r="G21" s="24"/>
    </row>
  </sheetData>
  <sheetProtection algorithmName="SHA-512" hashValue="G4pERYmdToBdbR+cwxryWqaBf0Vjj0uhX6OvpOoD5vSr/DkDBmjrsRh6K2ZqyYJokKpy7iL+XWu91WCKINO4NA==" saltValue="IF5elkCK21cG7/EvyIad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ColWidth="9.140625" defaultRowHeight="15" x14ac:dyDescent="0.25"/>
  <cols>
    <col min="1" max="1" width="39.7109375" style="15" customWidth="1"/>
    <col min="2" max="7" width="9.140625" style="15" customWidth="1"/>
    <col min="8" max="8" width="4.42578125" style="15" customWidth="1"/>
    <col min="9" max="13" width="9.140625" style="15" customWidth="1"/>
    <col min="14" max="16384" width="9.140625" style="15"/>
  </cols>
  <sheetData>
    <row r="1" spans="1:25" ht="17.25" x14ac:dyDescent="0.3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16" customFormat="1" x14ac:dyDescent="0.25">
      <c r="A2" s="3" t="s">
        <v>9</v>
      </c>
      <c r="B2" s="4" t="s">
        <v>10</v>
      </c>
      <c r="C2" s="4" t="s">
        <v>11</v>
      </c>
      <c r="D2" s="4" t="s">
        <v>31</v>
      </c>
      <c r="E2" s="4" t="s">
        <v>35</v>
      </c>
      <c r="F2" s="4" t="s">
        <v>40</v>
      </c>
      <c r="G2" s="4" t="s">
        <v>45</v>
      </c>
      <c r="H2" s="5"/>
      <c r="I2" s="4" t="s">
        <v>12</v>
      </c>
      <c r="J2" s="4" t="s">
        <v>13</v>
      </c>
      <c r="K2" s="4" t="s">
        <v>14</v>
      </c>
      <c r="L2" s="4" t="s">
        <v>32</v>
      </c>
      <c r="M2" s="4" t="s">
        <v>36</v>
      </c>
      <c r="N2" s="34" t="s">
        <v>43</v>
      </c>
    </row>
    <row r="3" spans="1:25" x14ac:dyDescent="0.25">
      <c r="A3" s="7" t="s">
        <v>4</v>
      </c>
      <c r="B3" s="8">
        <v>26.3</v>
      </c>
      <c r="C3" s="8">
        <v>67.8</v>
      </c>
      <c r="D3" s="8">
        <v>41</v>
      </c>
      <c r="E3" s="8">
        <v>12.1</v>
      </c>
      <c r="F3" s="8">
        <v>157.80000000000001</v>
      </c>
      <c r="G3" s="8">
        <v>302.5</v>
      </c>
      <c r="H3" s="8"/>
      <c r="I3" s="8">
        <v>10.9</v>
      </c>
      <c r="J3" s="8">
        <v>25.1</v>
      </c>
      <c r="K3" s="8">
        <v>21.9</v>
      </c>
      <c r="L3" s="8">
        <v>0</v>
      </c>
      <c r="M3" s="8">
        <v>24.4</v>
      </c>
      <c r="N3" s="36">
        <v>128.69999999999999</v>
      </c>
      <c r="U3" s="24"/>
      <c r="V3" s="24"/>
      <c r="W3" s="24"/>
      <c r="X3" s="24"/>
      <c r="Y3" s="24"/>
    </row>
    <row r="4" spans="1:25" x14ac:dyDescent="0.25">
      <c r="A4" s="9" t="s">
        <v>5</v>
      </c>
      <c r="B4" s="10">
        <v>26.3</v>
      </c>
      <c r="C4" s="10">
        <v>68.5</v>
      </c>
      <c r="D4" s="10">
        <v>35.9</v>
      </c>
      <c r="E4" s="10">
        <v>12.1</v>
      </c>
      <c r="F4" s="10">
        <v>157.80000000000001</v>
      </c>
      <c r="G4" s="10">
        <v>298.5</v>
      </c>
      <c r="H4" s="10"/>
      <c r="I4" s="10">
        <v>10.9</v>
      </c>
      <c r="J4" s="10">
        <v>25.1</v>
      </c>
      <c r="K4" s="10">
        <v>16.8</v>
      </c>
      <c r="L4" s="10">
        <v>0</v>
      </c>
      <c r="M4" s="10">
        <v>24.4</v>
      </c>
      <c r="N4" s="37">
        <v>128.69999999999999</v>
      </c>
      <c r="U4" s="24"/>
      <c r="V4" s="24"/>
      <c r="W4" s="24"/>
      <c r="X4" s="24"/>
      <c r="Y4" s="24"/>
    </row>
    <row r="5" spans="1:25" x14ac:dyDescent="0.25">
      <c r="A5" s="2" t="s">
        <v>6</v>
      </c>
      <c r="B5" s="6">
        <v>131.9</v>
      </c>
      <c r="C5" s="6">
        <v>180.7</v>
      </c>
      <c r="D5" s="6">
        <v>211.1</v>
      </c>
      <c r="E5" s="6">
        <v>277.5</v>
      </c>
      <c r="F5" s="6">
        <v>345.8</v>
      </c>
      <c r="G5" s="6">
        <v>512.4</v>
      </c>
      <c r="H5" s="6"/>
      <c r="I5" s="6">
        <v>136.6</v>
      </c>
      <c r="J5" s="6">
        <v>145.4</v>
      </c>
      <c r="K5" s="6">
        <v>197.3</v>
      </c>
      <c r="L5" s="6">
        <v>207.4</v>
      </c>
      <c r="M5" s="6">
        <v>265.2</v>
      </c>
      <c r="N5" s="35">
        <v>403.3</v>
      </c>
      <c r="U5" s="24"/>
      <c r="V5" s="24"/>
      <c r="W5" s="24"/>
      <c r="X5" s="24"/>
      <c r="Y5" s="24"/>
    </row>
    <row r="6" spans="1:25" ht="17.25" x14ac:dyDescent="0.25">
      <c r="A6" s="2" t="s">
        <v>23</v>
      </c>
      <c r="B6" s="11">
        <v>2557</v>
      </c>
      <c r="C6" s="11">
        <v>3477</v>
      </c>
      <c r="D6" s="11">
        <v>3473</v>
      </c>
      <c r="E6" s="11">
        <v>3250</v>
      </c>
      <c r="F6" s="11">
        <v>3809</v>
      </c>
      <c r="G6" s="11">
        <v>4874</v>
      </c>
      <c r="H6" s="11"/>
      <c r="I6" s="11">
        <v>1201</v>
      </c>
      <c r="J6" s="11">
        <v>1564</v>
      </c>
      <c r="K6" s="11">
        <v>1697</v>
      </c>
      <c r="L6" s="11">
        <v>1640</v>
      </c>
      <c r="M6" s="11">
        <v>1952</v>
      </c>
      <c r="N6" s="38">
        <v>2285</v>
      </c>
      <c r="P6" s="29"/>
      <c r="Q6" s="29"/>
      <c r="R6" s="29"/>
      <c r="S6" s="29"/>
      <c r="U6" s="24"/>
      <c r="V6" s="24"/>
      <c r="W6" s="24"/>
      <c r="X6" s="24"/>
      <c r="Y6" s="24"/>
    </row>
    <row r="7" spans="1:25" ht="17.25" x14ac:dyDescent="0.25">
      <c r="A7" s="2" t="s">
        <v>24</v>
      </c>
      <c r="B7" s="11">
        <v>2548</v>
      </c>
      <c r="C7" s="11">
        <v>3342</v>
      </c>
      <c r="D7" s="11">
        <v>3531</v>
      </c>
      <c r="E7" s="11">
        <v>3247</v>
      </c>
      <c r="F7" s="11">
        <v>3706</v>
      </c>
      <c r="G7" s="11">
        <v>4941</v>
      </c>
      <c r="H7" s="11"/>
      <c r="I7" s="11">
        <v>1185</v>
      </c>
      <c r="J7" s="11">
        <v>1471</v>
      </c>
      <c r="K7" s="11">
        <v>1679</v>
      </c>
      <c r="L7" s="11">
        <v>1600</v>
      </c>
      <c r="M7" s="11">
        <v>1858</v>
      </c>
      <c r="N7" s="38">
        <v>2203</v>
      </c>
      <c r="P7" s="29"/>
      <c r="Q7" s="29"/>
      <c r="R7" s="29"/>
      <c r="S7" s="29"/>
      <c r="U7" s="24"/>
      <c r="V7" s="24"/>
      <c r="W7" s="24"/>
      <c r="X7" s="24"/>
      <c r="Y7" s="24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5" x14ac:dyDescent="0.25">
      <c r="A9" s="45" t="s">
        <v>41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2"/>
      <c r="M9" s="2"/>
    </row>
    <row r="20" spans="6:7" x14ac:dyDescent="0.25">
      <c r="F20" s="24"/>
      <c r="G20" s="24"/>
    </row>
    <row r="21" spans="6:7" x14ac:dyDescent="0.25">
      <c r="F21" s="24"/>
      <c r="G21" s="24"/>
    </row>
  </sheetData>
  <sheetProtection algorithmName="SHA-512" hashValue="yV5m1IEjsQTGCQZdX8c1ODfjvvU5WiHv8vgv9Mw2e7cgr52JsjR3VkCFLZ2M6X7CG97/5kGv/26XYSj72E7glQ==" saltValue="YKoTF6K6Tgw4Eu3UdoRZ9A==" spinCount="100000" sheet="1" objects="1" scenarios="1"/>
  <mergeCells count="1">
    <mergeCell ref="A9:K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Group</vt:lpstr>
      <vt:lpstr>North America Metal</vt:lpstr>
      <vt:lpstr>ANZ Metal</vt:lpstr>
      <vt:lpstr>UK Metal</vt:lpstr>
      <vt:lpstr>Global Trade</vt:lpstr>
      <vt:lpstr>Sims Lifecycle Services</vt:lpstr>
      <vt:lpstr>Corporate &amp; Unallocated</vt:lpstr>
      <vt:lpstr>Investment in SAR</vt:lpstr>
    </vt:vector>
  </TitlesOfParts>
  <Company>Sims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Catt</dc:creator>
  <cp:lastModifiedBy>Mary Law</cp:lastModifiedBy>
  <dcterms:created xsi:type="dcterms:W3CDTF">2019-03-14T02:26:42Z</dcterms:created>
  <dcterms:modified xsi:type="dcterms:W3CDTF">2022-10-10T23:43:26Z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